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90" windowWidth="14670" windowHeight="6120"/>
  </bookViews>
  <sheets>
    <sheet name="TAKVİM (2)" sheetId="1" r:id="rId1"/>
  </sheets>
  <externalReferences>
    <externalReference r:id="rId2"/>
  </externalReferences>
  <definedNames>
    <definedName name="byil" localSheetId="0">'TAKVİM (2)'!$H$3</definedName>
    <definedName name="byil">[1]TAKVİM!$E$3</definedName>
    <definedName name="hata" localSheetId="0">'TAKVİM (2)'!$K$14</definedName>
    <definedName name="hata">[1]TAKVİM!$R$16</definedName>
    <definedName name="_xlnm.Print_Area" localSheetId="0">'TAKVİM (2)'!$A$3:$AC$31</definedName>
  </definedNames>
  <calcPr calcId="145621"/>
</workbook>
</file>

<file path=xl/calcChain.xml><?xml version="1.0" encoding="utf-8"?>
<calcChain xmlns="http://schemas.openxmlformats.org/spreadsheetml/2006/main">
  <c r="AB4" i="1" l="1"/>
  <c r="K3" i="1" l="1"/>
  <c r="F13" i="1" s="1"/>
  <c r="F4" i="1"/>
  <c r="M4" i="1"/>
  <c r="T4" i="1"/>
  <c r="C5" i="1"/>
  <c r="C6" i="1" s="1"/>
  <c r="C7" i="1" s="1"/>
  <c r="C8" i="1" s="1"/>
  <c r="C9" i="1" s="1"/>
  <c r="C10" i="1" s="1"/>
  <c r="C11" i="1" s="1"/>
  <c r="C12" i="1" s="1"/>
  <c r="D6" i="1" s="1"/>
  <c r="J5" i="1"/>
  <c r="J6" i="1" s="1"/>
  <c r="J7" i="1" s="1"/>
  <c r="J8" i="1" s="1"/>
  <c r="J9" i="1" s="1"/>
  <c r="J10" i="1" s="1"/>
  <c r="J11" i="1" s="1"/>
  <c r="J12" i="1" s="1"/>
  <c r="K6" i="1" s="1"/>
  <c r="Q5" i="1"/>
  <c r="Q6" i="1" s="1"/>
  <c r="Q7" i="1" s="1"/>
  <c r="Q8" i="1" s="1"/>
  <c r="Q9" i="1" s="1"/>
  <c r="Q10" i="1" s="1"/>
  <c r="Q11" i="1" s="1"/>
  <c r="Q12" i="1" s="1"/>
  <c r="R6" i="1" s="1"/>
  <c r="X5" i="1"/>
  <c r="C14" i="1"/>
  <c r="C15" i="1" s="1"/>
  <c r="J14" i="1"/>
  <c r="J15" i="1" s="1"/>
  <c r="J16" i="1" s="1"/>
  <c r="J17" i="1" s="1"/>
  <c r="J18" i="1" s="1"/>
  <c r="J19" i="1" s="1"/>
  <c r="J20" i="1" s="1"/>
  <c r="J21" i="1" s="1"/>
  <c r="K15" i="1" s="1"/>
  <c r="K14" i="1"/>
  <c r="X6" i="1"/>
  <c r="C16" i="1"/>
  <c r="C17" i="1" s="1"/>
  <c r="C18" i="1" s="1"/>
  <c r="C19" i="1" s="1"/>
  <c r="C20" i="1" s="1"/>
  <c r="C21" i="1" s="1"/>
  <c r="D15" i="1" s="1"/>
  <c r="T13" i="1"/>
  <c r="AA13" i="1"/>
  <c r="F22" i="1"/>
  <c r="Q14" i="1"/>
  <c r="Q15" i="1" s="1"/>
  <c r="Q16" i="1" s="1"/>
  <c r="Q17" i="1" s="1"/>
  <c r="Q18" i="1" s="1"/>
  <c r="Q19" i="1" s="1"/>
  <c r="Q20" i="1" s="1"/>
  <c r="Q21" i="1" s="1"/>
  <c r="R15" i="1" s="1"/>
  <c r="X14" i="1"/>
  <c r="X15" i="1" s="1"/>
  <c r="X16" i="1" s="1"/>
  <c r="X17" i="1" s="1"/>
  <c r="X18" i="1" s="1"/>
  <c r="X19" i="1" s="1"/>
  <c r="X20" i="1" s="1"/>
  <c r="X21" i="1" s="1"/>
  <c r="Y15" i="1" s="1"/>
  <c r="C23" i="1"/>
  <c r="C24" i="1" s="1"/>
  <c r="C25" i="1" s="1"/>
  <c r="C26" i="1" s="1"/>
  <c r="C27" i="1" s="1"/>
  <c r="C28" i="1" s="1"/>
  <c r="C29" i="1" s="1"/>
  <c r="C30" i="1" s="1"/>
  <c r="D24" i="1" s="1"/>
  <c r="N22" i="1"/>
  <c r="U22" i="1"/>
  <c r="AB22" i="1"/>
  <c r="J23" i="1"/>
  <c r="J24" i="1" s="1"/>
  <c r="J25" i="1" s="1"/>
  <c r="J26" i="1" s="1"/>
  <c r="J27" i="1" s="1"/>
  <c r="J28" i="1" s="1"/>
  <c r="J29" i="1" s="1"/>
  <c r="J30" i="1" s="1"/>
  <c r="K24" i="1" s="1"/>
  <c r="Q23" i="1"/>
  <c r="Q24" i="1" s="1"/>
  <c r="Q25" i="1" s="1"/>
  <c r="Q26" i="1" s="1"/>
  <c r="Q27" i="1" s="1"/>
  <c r="Q28" i="1" s="1"/>
  <c r="Q29" i="1" s="1"/>
  <c r="Q30" i="1" s="1"/>
  <c r="R24" i="1" s="1"/>
  <c r="X23" i="1"/>
  <c r="X24" i="1" s="1"/>
  <c r="X25" i="1" s="1"/>
  <c r="X26" i="1" s="1"/>
  <c r="X27" i="1" s="1"/>
  <c r="X28" i="1" s="1"/>
  <c r="X29" i="1" s="1"/>
  <c r="X30" i="1" s="1"/>
  <c r="Y24" i="1" s="1"/>
  <c r="X7" i="1" l="1"/>
  <c r="X8" i="1" s="1"/>
  <c r="X9" i="1" s="1"/>
  <c r="X10" i="1" s="1"/>
  <c r="X11" i="1" s="1"/>
  <c r="X12" i="1" s="1"/>
  <c r="Y6" i="1" s="1"/>
  <c r="Z6" i="1" s="1"/>
  <c r="M13" i="1"/>
  <c r="M24" i="1"/>
  <c r="O24" i="1"/>
  <c r="K25" i="1"/>
  <c r="L24" i="1"/>
  <c r="N24" i="1"/>
  <c r="AA24" i="1"/>
  <c r="AC24" i="1"/>
  <c r="AB24" i="1"/>
  <c r="Y25" i="1"/>
  <c r="Z24" i="1"/>
  <c r="T24" i="1"/>
  <c r="V24" i="1"/>
  <c r="S24" i="1"/>
  <c r="U24" i="1"/>
  <c r="R25" i="1"/>
  <c r="AA15" i="1"/>
  <c r="AC15" i="1"/>
  <c r="Y16" i="1"/>
  <c r="Z15" i="1"/>
  <c r="AB15" i="1"/>
  <c r="F24" i="1"/>
  <c r="H24" i="1"/>
  <c r="E24" i="1"/>
  <c r="G24" i="1"/>
  <c r="D25" i="1"/>
  <c r="T15" i="1"/>
  <c r="V15" i="1"/>
  <c r="R16" i="1"/>
  <c r="S15" i="1"/>
  <c r="U15" i="1"/>
  <c r="L15" i="1"/>
  <c r="M15" i="1" s="1"/>
  <c r="N15" i="1" s="1"/>
  <c r="K16" i="1"/>
  <c r="E15" i="1"/>
  <c r="G15" i="1"/>
  <c r="D16" i="1"/>
  <c r="F15" i="1"/>
  <c r="H15" i="1"/>
  <c r="M6" i="1"/>
  <c r="O6" i="1"/>
  <c r="L6" i="1"/>
  <c r="N6" i="1"/>
  <c r="K7" i="1"/>
  <c r="AA6" i="1"/>
  <c r="T6" i="1"/>
  <c r="V6" i="1"/>
  <c r="S6" i="1"/>
  <c r="U6" i="1"/>
  <c r="R7" i="1"/>
  <c r="F6" i="1"/>
  <c r="H6" i="1"/>
  <c r="D7" i="1"/>
  <c r="E6" i="1"/>
  <c r="G6" i="1"/>
  <c r="AC6" i="1" l="1"/>
  <c r="AB6" i="1"/>
  <c r="Y7" i="1"/>
  <c r="Z7" i="1" s="1"/>
  <c r="S7" i="1"/>
  <c r="U7" i="1"/>
  <c r="R8" i="1"/>
  <c r="T7" i="1"/>
  <c r="AC7" i="1"/>
  <c r="Y8" i="1"/>
  <c r="L7" i="1"/>
  <c r="N7" i="1"/>
  <c r="M7" i="1"/>
  <c r="O7" i="1"/>
  <c r="K8" i="1"/>
  <c r="L16" i="1"/>
  <c r="M16" i="1" s="1"/>
  <c r="N16" i="1" s="1"/>
  <c r="K17" i="1"/>
  <c r="T16" i="1"/>
  <c r="V16" i="1"/>
  <c r="S16" i="1"/>
  <c r="U16" i="1"/>
  <c r="R17" i="1"/>
  <c r="AA16" i="1"/>
  <c r="Y17" i="1"/>
  <c r="Z16" i="1"/>
  <c r="AB16" i="1"/>
  <c r="F7" i="1"/>
  <c r="D8" i="1"/>
  <c r="E7" i="1"/>
  <c r="G7" i="1"/>
  <c r="F16" i="1"/>
  <c r="H16" i="1"/>
  <c r="D17" i="1"/>
  <c r="G16" i="1"/>
  <c r="E16" i="1"/>
  <c r="E25" i="1"/>
  <c r="G25" i="1"/>
  <c r="F25" i="1"/>
  <c r="H25" i="1"/>
  <c r="D26" i="1"/>
  <c r="S25" i="1"/>
  <c r="U25" i="1"/>
  <c r="R26" i="1"/>
  <c r="T25" i="1"/>
  <c r="V25" i="1"/>
  <c r="Z25" i="1"/>
  <c r="AB25" i="1"/>
  <c r="AA25" i="1"/>
  <c r="AC25" i="1"/>
  <c r="Y26" i="1"/>
  <c r="M25" i="1"/>
  <c r="L25" i="1"/>
  <c r="N25" i="1"/>
  <c r="K26" i="1"/>
  <c r="AB7" i="1" l="1"/>
  <c r="AA7" i="1"/>
  <c r="T26" i="1"/>
  <c r="U26" i="1"/>
  <c r="S26" i="1"/>
  <c r="R27" i="1"/>
  <c r="F17" i="1"/>
  <c r="G17" i="1"/>
  <c r="D18" i="1"/>
  <c r="E17" i="1"/>
  <c r="L17" i="1"/>
  <c r="M17" i="1" s="1"/>
  <c r="N17" i="1" s="1"/>
  <c r="K18" i="1"/>
  <c r="L8" i="1"/>
  <c r="N8" i="1"/>
  <c r="K9" i="1"/>
  <c r="M8" i="1"/>
  <c r="Z8" i="1"/>
  <c r="AB8" i="1"/>
  <c r="Y9" i="1"/>
  <c r="AA8" i="1"/>
  <c r="L26" i="1"/>
  <c r="N26" i="1"/>
  <c r="K27" i="1"/>
  <c r="M26" i="1"/>
  <c r="Z26" i="1"/>
  <c r="AB26" i="1"/>
  <c r="Y27" i="1"/>
  <c r="AA26" i="1"/>
  <c r="E26" i="1"/>
  <c r="G26" i="1"/>
  <c r="D27" i="1"/>
  <c r="F26" i="1"/>
  <c r="F8" i="1"/>
  <c r="E8" i="1"/>
  <c r="G8" i="1"/>
  <c r="D9" i="1"/>
  <c r="AA17" i="1"/>
  <c r="Z17" i="1"/>
  <c r="AB17" i="1"/>
  <c r="Y18" i="1"/>
  <c r="S17" i="1"/>
  <c r="U17" i="1"/>
  <c r="R18" i="1"/>
  <c r="T17" i="1"/>
  <c r="T8" i="1"/>
  <c r="S8" i="1"/>
  <c r="U8" i="1"/>
  <c r="R9" i="1"/>
  <c r="S9" i="1" l="1"/>
  <c r="U9" i="1"/>
  <c r="R10" i="1"/>
  <c r="T9" i="1"/>
  <c r="Z18" i="1"/>
  <c r="AB18" i="1"/>
  <c r="Y19" i="1"/>
  <c r="AA18" i="1"/>
  <c r="E9" i="1"/>
  <c r="G9" i="1"/>
  <c r="D10" i="1"/>
  <c r="F9" i="1"/>
  <c r="L18" i="1"/>
  <c r="M18" i="1" s="1"/>
  <c r="N18" i="1" s="1"/>
  <c r="K19" i="1"/>
  <c r="S27" i="1"/>
  <c r="U27" i="1"/>
  <c r="R28" i="1"/>
  <c r="T27" i="1"/>
  <c r="T18" i="1"/>
  <c r="S18" i="1"/>
  <c r="U18" i="1"/>
  <c r="R19" i="1"/>
  <c r="F27" i="1"/>
  <c r="E27" i="1"/>
  <c r="G27" i="1"/>
  <c r="D28" i="1"/>
  <c r="AA27" i="1"/>
  <c r="Z27" i="1"/>
  <c r="AB27" i="1"/>
  <c r="Y28" i="1"/>
  <c r="M27" i="1"/>
  <c r="N27" i="1"/>
  <c r="L27" i="1"/>
  <c r="K28" i="1"/>
  <c r="AA9" i="1"/>
  <c r="Z9" i="1"/>
  <c r="AB9" i="1"/>
  <c r="Y10" i="1"/>
  <c r="M9" i="1"/>
  <c r="L9" i="1"/>
  <c r="N9" i="1"/>
  <c r="K10" i="1"/>
  <c r="E18" i="1"/>
  <c r="G18" i="1"/>
  <c r="D19" i="1"/>
  <c r="F18" i="1"/>
  <c r="L10" i="1" l="1"/>
  <c r="N10" i="1"/>
  <c r="K11" i="1"/>
  <c r="M10" i="1"/>
  <c r="Z10" i="1"/>
  <c r="AB10" i="1"/>
  <c r="Y11" i="1"/>
  <c r="AA10" i="1"/>
  <c r="L28" i="1"/>
  <c r="N28" i="1"/>
  <c r="K29" i="1"/>
  <c r="M28" i="1"/>
  <c r="Z28" i="1"/>
  <c r="AB28" i="1"/>
  <c r="Y29" i="1"/>
  <c r="AA28" i="1"/>
  <c r="E28" i="1"/>
  <c r="G28" i="1"/>
  <c r="D29" i="1"/>
  <c r="F28" i="1"/>
  <c r="S19" i="1"/>
  <c r="U19" i="1"/>
  <c r="R20" i="1"/>
  <c r="T19" i="1"/>
  <c r="L19" i="1"/>
  <c r="M19" i="1" s="1"/>
  <c r="N19" i="1" s="1"/>
  <c r="K20" i="1"/>
  <c r="F19" i="1"/>
  <c r="E19" i="1"/>
  <c r="G19" i="1"/>
  <c r="D20" i="1"/>
  <c r="T28" i="1"/>
  <c r="S28" i="1"/>
  <c r="U28" i="1"/>
  <c r="R29" i="1"/>
  <c r="F10" i="1"/>
  <c r="E10" i="1"/>
  <c r="G10" i="1"/>
  <c r="D11" i="1"/>
  <c r="AA19" i="1"/>
  <c r="Z19" i="1"/>
  <c r="AB19" i="1"/>
  <c r="Y20" i="1"/>
  <c r="T10" i="1"/>
  <c r="S10" i="1"/>
  <c r="U10" i="1"/>
  <c r="R11" i="1"/>
  <c r="S11" i="1" l="1"/>
  <c r="U11" i="1"/>
  <c r="R12" i="1"/>
  <c r="T11" i="1"/>
  <c r="Z20" i="1"/>
  <c r="AB20" i="1"/>
  <c r="Y21" i="1"/>
  <c r="AA20" i="1"/>
  <c r="E11" i="1"/>
  <c r="G11" i="1"/>
  <c r="D12" i="1"/>
  <c r="F11" i="1"/>
  <c r="S29" i="1"/>
  <c r="U29" i="1"/>
  <c r="R30" i="1"/>
  <c r="T29" i="1"/>
  <c r="E20" i="1"/>
  <c r="G20" i="1"/>
  <c r="D21" i="1"/>
  <c r="F20" i="1"/>
  <c r="L20" i="1"/>
  <c r="M20" i="1" s="1"/>
  <c r="N20" i="1" s="1"/>
  <c r="K21" i="1"/>
  <c r="L21" i="1" s="1"/>
  <c r="M21" i="1" s="1"/>
  <c r="N21" i="1" s="1"/>
  <c r="T20" i="1"/>
  <c r="S20" i="1"/>
  <c r="U20" i="1"/>
  <c r="R21" i="1"/>
  <c r="F29" i="1"/>
  <c r="E29" i="1"/>
  <c r="G29" i="1"/>
  <c r="D30" i="1"/>
  <c r="AA29" i="1"/>
  <c r="AB29" i="1"/>
  <c r="Y30" i="1"/>
  <c r="Z29" i="1"/>
  <c r="M29" i="1"/>
  <c r="N29" i="1"/>
  <c r="K30" i="1"/>
  <c r="L29" i="1"/>
  <c r="AA11" i="1"/>
  <c r="Z11" i="1"/>
  <c r="AB11" i="1"/>
  <c r="Y12" i="1"/>
  <c r="M11" i="1"/>
  <c r="L11" i="1"/>
  <c r="N11" i="1"/>
  <c r="K12" i="1"/>
  <c r="L12" i="1" l="1"/>
  <c r="N12" i="1"/>
  <c r="M12" i="1"/>
  <c r="Z12" i="1"/>
  <c r="AB12" i="1"/>
  <c r="AA12" i="1"/>
  <c r="F30" i="1"/>
  <c r="E30" i="1"/>
  <c r="G30" i="1"/>
  <c r="S21" i="1"/>
  <c r="U21" i="1"/>
  <c r="T21" i="1"/>
  <c r="L30" i="1"/>
  <c r="N30" i="1"/>
  <c r="M30" i="1"/>
  <c r="Z30" i="1"/>
  <c r="AB30" i="1"/>
  <c r="AA30" i="1"/>
  <c r="F21" i="1"/>
  <c r="E21" i="1"/>
  <c r="G21" i="1"/>
  <c r="T30" i="1"/>
  <c r="U30" i="1"/>
  <c r="S30" i="1"/>
  <c r="F12" i="1"/>
  <c r="E12" i="1"/>
  <c r="G12" i="1"/>
  <c r="AA21" i="1"/>
  <c r="Z21" i="1"/>
  <c r="AB21" i="1"/>
  <c r="T12" i="1"/>
  <c r="S12" i="1"/>
  <c r="U12" i="1"/>
</calcChain>
</file>

<file path=xl/sharedStrings.xml><?xml version="1.0" encoding="utf-8"?>
<sst xmlns="http://schemas.openxmlformats.org/spreadsheetml/2006/main" count="44" uniqueCount="30">
  <si>
    <t>daha sonra değişiklik yapabilirsiniz.</t>
  </si>
  <si>
    <r>
      <t>sekmesinde yer alan "</t>
    </r>
    <r>
      <rPr>
        <b/>
        <sz val="10"/>
        <rFont val="Arial Tur"/>
        <charset val="162"/>
      </rPr>
      <t>kuralları temizle"</t>
    </r>
    <r>
      <rPr>
        <sz val="10"/>
        <rFont val="Arial Tur"/>
        <charset val="162"/>
      </rPr>
      <t xml:space="preserve"> butonuna basarak seçili hücrenin kurallarını temizle seçeneğini seçip </t>
    </r>
  </si>
  <si>
    <r>
      <rPr>
        <b/>
        <sz val="10"/>
        <rFont val="Arial Tur"/>
        <charset val="162"/>
      </rPr>
      <t xml:space="preserve">2. </t>
    </r>
    <r>
      <rPr>
        <sz val="10"/>
        <rFont val="Arial Tur"/>
        <charset val="162"/>
      </rPr>
      <t>Bu takvimde yer alan resmi tatil günlerinde değişiklik olması durumunda "</t>
    </r>
    <r>
      <rPr>
        <b/>
        <sz val="10"/>
        <rFont val="Arial Tur"/>
        <charset val="162"/>
      </rPr>
      <t>koşullu biçimlendirme"</t>
    </r>
    <r>
      <rPr>
        <sz val="10"/>
        <rFont val="Arial Tur"/>
        <charset val="162"/>
      </rPr>
      <t xml:space="preserve">  </t>
    </r>
  </si>
  <si>
    <t>Not :</t>
  </si>
  <si>
    <t>fatihozden5501@mynet.com</t>
  </si>
  <si>
    <t xml:space="preserve">           Hata bildirimleri ve görüşleriniz için: </t>
  </si>
  <si>
    <r>
      <t xml:space="preserve">Hazırlayan: </t>
    </r>
    <r>
      <rPr>
        <b/>
        <sz val="12"/>
        <rFont val="Arial Tur"/>
        <charset val="162"/>
      </rPr>
      <t>Fatih ÖZDEN</t>
    </r>
  </si>
  <si>
    <t>Paz</t>
  </si>
  <si>
    <t>Cmt</t>
  </si>
  <si>
    <t>Cum</t>
  </si>
  <si>
    <t>Per</t>
  </si>
  <si>
    <t>Çar</t>
  </si>
  <si>
    <t>Sal</t>
  </si>
  <si>
    <t>Pzt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</si>
  <si>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</si>
  <si>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</si>
  <si>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</si>
  <si>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</si>
  <si>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</si>
  <si>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</si>
  <si>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</si>
  <si>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</si>
  <si>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ARALIK</t>
  </si>
  <si>
    <t>KASIM</t>
  </si>
  <si>
    <t>EKİM</t>
  </si>
  <si>
    <t>EYLÜL</t>
  </si>
  <si>
    <t>İŞ GÜNÜ  TAKVİMİ</t>
  </si>
  <si>
    <r>
      <rPr>
        <b/>
        <sz val="10"/>
        <rFont val="Arial Tur"/>
        <charset val="162"/>
      </rPr>
      <t>1.</t>
    </r>
    <r>
      <rPr>
        <sz val="10"/>
        <rFont val="Arial Tur"/>
        <charset val="162"/>
      </rPr>
      <t xml:space="preserve"> İş günleri dini bayram vb.tatillere göre değiştiği için 1 yazdım ilgili seçimi yaparak siz yazabilirsiniz.</t>
    </r>
  </si>
  <si>
    <t>3. Sayfa koruma şifresi 1'dir.</t>
  </si>
  <si>
    <t>EĞİTİM  ÖĞRETİM  YILI  İŞ  GÜNÜ  TAKVİMİ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</si>
</sst>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name val="Arial Tur"/>
      <charset val="162"/>
    </font>
    <font>
      <u/>
      <sz val="10"/>
      <color indexed="12"/>
      <name val="Arial Tur"/>
      <charset val="162"/>
    </font>
    <font>
      <b/>
      <sz val="12"/>
      <name val="Arial Tur"/>
      <charset val="162"/>
    </font>
    <font>
      <sz val="12"/>
      <name val="Arial Tur"/>
      <charset val="162"/>
    </font>
    <font>
      <b/>
      <sz val="14"/>
      <name val="Arial Tur"/>
      <charset val="162"/>
    </font>
    <font>
      <b/>
      <sz val="12"/>
      <color theme="0"/>
      <name val="Arial Tur"/>
      <charset val="162"/>
    </font>
    <font>
      <b/>
      <sz val="12"/>
      <color rgb="FFFFFF00"/>
      <name val="Arial Tur"/>
      <charset val="162"/>
    </font>
    <font>
      <sz val="12"/>
      <color indexed="9"/>
      <name val="Arial Tur"/>
      <charset val="162"/>
    </font>
    <font>
      <sz val="12"/>
      <color rgb="FFFFFFFF"/>
      <name val="Arial Tur"/>
      <charset val="162"/>
    </font>
    <font>
      <b/>
      <sz val="14"/>
      <color rgb="FFFFFF00"/>
      <name val="Arial Tur"/>
      <charset val="162"/>
    </font>
    <font>
      <b/>
      <sz val="14"/>
      <color rgb="FF0070C0"/>
      <name val="Arial Tur"/>
      <charset val="162"/>
    </font>
    <font>
      <b/>
      <sz val="14"/>
      <color indexed="9"/>
      <name val="Arial Tur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rgb="FF000000"/>
      <name val="Arial"/>
      <family val="2"/>
      <charset val="162"/>
    </font>
    <font>
      <b/>
      <sz val="12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rgb="FF000000"/>
      <name val="Arial"/>
      <family val="2"/>
      <charset val="162"/>
    </font>
    <font>
      <sz val="14"/>
      <color rgb="FF000000"/>
      <name val="Arial"/>
      <family val="2"/>
      <charset val="162"/>
    </font>
    <font>
      <b/>
      <sz val="11"/>
      <color rgb="FF000000"/>
      <name val="Arial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indexed="65"/>
        <bgColor theme="7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rgb="FF92D050"/>
        <bgColor theme="7" tint="0.59996337778862885"/>
      </patternFill>
    </fill>
    <fill>
      <patternFill patternType="solid">
        <fgColor rgb="FFFF0000"/>
        <bgColor theme="7" tint="0.59996337778862885"/>
      </patternFill>
    </fill>
    <fill>
      <patternFill patternType="solid">
        <fgColor rgb="FF0070C0"/>
        <bgColor theme="7" tint="0.59996337778862885"/>
      </patternFill>
    </fill>
    <fill>
      <patternFill patternType="solid">
        <fgColor rgb="FFFFFF00"/>
        <bgColor theme="7" tint="0.599963377788628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7" tint="0.59996337778862885"/>
      </patternFill>
    </fill>
    <fill>
      <patternFill patternType="solid">
        <fgColor theme="7" tint="0.79998168889431442"/>
        <bgColor theme="7" tint="0.59996337778862885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1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6" fillId="0" borderId="0"/>
    <xf numFmtId="0" fontId="1" fillId="0" borderId="0"/>
    <xf numFmtId="0" fontId="1" fillId="0" borderId="0"/>
    <xf numFmtId="0" fontId="2" fillId="0" borderId="0"/>
    <xf numFmtId="0" fontId="17" fillId="8" borderId="0">
      <alignment horizontal="left" vertical="top"/>
    </xf>
    <xf numFmtId="0" fontId="18" fillId="8" borderId="0">
      <alignment horizontal="center" vertical="top"/>
    </xf>
    <xf numFmtId="0" fontId="19" fillId="8" borderId="0">
      <alignment horizontal="center" vertical="top"/>
    </xf>
    <xf numFmtId="0" fontId="20" fillId="8" borderId="0">
      <alignment horizontal="left" vertical="top"/>
    </xf>
    <xf numFmtId="0" fontId="21" fillId="8" borderId="0">
      <alignment horizontal="left" vertical="top"/>
    </xf>
    <xf numFmtId="0" fontId="22" fillId="8" borderId="0">
      <alignment horizontal="left" vertical="top"/>
    </xf>
    <xf numFmtId="0" fontId="20" fillId="8" borderId="0">
      <alignment horizontal="left" vertical="top"/>
    </xf>
    <xf numFmtId="0" fontId="17" fillId="8" borderId="0">
      <alignment horizontal="left" vertical="top"/>
    </xf>
    <xf numFmtId="0" fontId="19" fillId="8" borderId="0">
      <alignment horizontal="left" vertical="top"/>
    </xf>
  </cellStyleXfs>
  <cellXfs count="4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4" fillId="4" borderId="0" xfId="1" applyFill="1" applyAlignment="1" applyProtection="1"/>
    <xf numFmtId="0" fontId="6" fillId="3" borderId="0" xfId="0" applyFont="1" applyFill="1"/>
    <xf numFmtId="0" fontId="8" fillId="5" borderId="2" xfId="0" applyFont="1" applyFill="1" applyBorder="1" applyAlignment="1">
      <alignment horizontal="center" vertical="center"/>
    </xf>
    <xf numFmtId="0" fontId="10" fillId="3" borderId="0" xfId="0" applyFont="1" applyFill="1"/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11" fillId="3" borderId="0" xfId="0" applyFont="1" applyFill="1"/>
    <xf numFmtId="0" fontId="6" fillId="3" borderId="0" xfId="0" applyFont="1" applyFill="1" applyProtection="1">
      <protection locked="0"/>
    </xf>
    <xf numFmtId="0" fontId="8" fillId="5" borderId="8" xfId="0" applyFont="1" applyFill="1" applyBorder="1" applyAlignment="1">
      <alignment horizontal="center" vertical="center"/>
    </xf>
    <xf numFmtId="0" fontId="5" fillId="3" borderId="0" xfId="0" applyFont="1" applyFill="1"/>
    <xf numFmtId="0" fontId="7" fillId="3" borderId="9" xfId="0" applyFont="1" applyFill="1" applyBorder="1" applyAlignment="1" applyProtection="1">
      <alignment vertical="center"/>
      <protection locked="0"/>
    </xf>
    <xf numFmtId="0" fontId="3" fillId="4" borderId="0" xfId="0" applyFont="1" applyFill="1"/>
    <xf numFmtId="0" fontId="6" fillId="9" borderId="0" xfId="0" applyFont="1" applyFill="1" applyAlignment="1">
      <alignment horizontal="center" vertical="center"/>
    </xf>
    <xf numFmtId="0" fontId="0" fillId="9" borderId="0" xfId="0" applyFill="1"/>
    <xf numFmtId="0" fontId="5" fillId="9" borderId="2" xfId="0" applyFont="1" applyFill="1" applyBorder="1" applyAlignment="1">
      <alignment horizontal="center" vertical="center"/>
    </xf>
    <xf numFmtId="0" fontId="0" fillId="9" borderId="0" xfId="0" applyFont="1" applyFill="1"/>
    <xf numFmtId="0" fontId="5" fillId="9" borderId="7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0" fillId="9" borderId="0" xfId="0" applyFill="1" applyAlignment="1"/>
    <xf numFmtId="0" fontId="6" fillId="9" borderId="0" xfId="0" applyFont="1" applyFill="1"/>
    <xf numFmtId="0" fontId="2" fillId="9" borderId="0" xfId="0" applyFont="1" applyFill="1"/>
    <xf numFmtId="0" fontId="6" fillId="9" borderId="0" xfId="0" applyFont="1" applyFill="1" applyBorder="1"/>
    <xf numFmtId="0" fontId="0" fillId="10" borderId="0" xfId="0" applyFont="1" applyFill="1" applyAlignment="1">
      <alignment horizontal="right" vertical="center"/>
    </xf>
    <xf numFmtId="0" fontId="2" fillId="10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3" fillId="7" borderId="1" xfId="0" applyFont="1" applyFill="1" applyBorder="1" applyAlignment="1" applyProtection="1">
      <alignment horizontal="center" vertical="center"/>
      <protection locked="0"/>
    </xf>
    <xf numFmtId="0" fontId="13" fillId="7" borderId="4" xfId="0" applyFont="1" applyFill="1" applyBorder="1" applyAlignment="1" applyProtection="1">
      <alignment horizontal="center" vertical="center"/>
      <protection locked="0"/>
    </xf>
    <xf numFmtId="0" fontId="9" fillId="6" borderId="1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12" fillId="6" borderId="4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</cellXfs>
  <cellStyles count="19">
    <cellStyle name="Köprü" xfId="1" builtinId="8"/>
    <cellStyle name="Köprü 2" xfId="2"/>
    <cellStyle name="Normal" xfId="0" builtinId="0"/>
    <cellStyle name="Normal 2" xfId="3"/>
    <cellStyle name="Normal 2 2" xfId="4"/>
    <cellStyle name="Normal 2 3" xfId="5"/>
    <cellStyle name="Normal 3" xfId="6"/>
    <cellStyle name="Normal 4" xfId="7"/>
    <cellStyle name="Normal 5" xfId="8"/>
    <cellStyle name="Normal 6" xfId="9"/>
    <cellStyle name="S0" xfId="10"/>
    <cellStyle name="S1" xfId="11"/>
    <cellStyle name="S2" xfId="12"/>
    <cellStyle name="S3" xfId="13"/>
    <cellStyle name="S4" xfId="14"/>
    <cellStyle name="S5" xfId="15"/>
    <cellStyle name="S6" xfId="16"/>
    <cellStyle name="S7" xfId="17"/>
    <cellStyle name="S8" xfId="18"/>
  </cellStyles>
  <dxfs count="20">
    <dxf>
      <font>
        <b/>
        <i val="0"/>
        <color theme="9" tint="-0.24994659260841701"/>
      </font>
      <fill>
        <patternFill>
          <bgColor theme="8" tint="0.59996337778862885"/>
        </patternFill>
      </fill>
    </dxf>
    <dxf>
      <font>
        <b/>
        <i val="0"/>
        <color rgb="FF7030A0"/>
      </font>
      <fill>
        <patternFill>
          <bgColor theme="9" tint="0.39994506668294322"/>
        </patternFill>
      </fill>
    </dxf>
    <dxf>
      <font>
        <b/>
        <i val="0"/>
        <color theme="9" tint="-0.24994659260841701"/>
      </font>
      <fill>
        <patternFill>
          <bgColor theme="8" tint="0.59996337778862885"/>
        </patternFill>
      </fill>
    </dxf>
    <dxf>
      <font>
        <b/>
        <i val="0"/>
        <color theme="9" tint="-0.24994659260841701"/>
      </font>
      <fill>
        <patternFill>
          <bgColor theme="8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7030A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lor theme="0"/>
        <name val="Cambria"/>
        <scheme val="none"/>
      </font>
      <fill>
        <patternFill>
          <bgColor rgb="FFFF0000"/>
        </patternFill>
      </fill>
    </dxf>
    <dxf>
      <font>
        <condense val="0"/>
        <extend val="0"/>
        <color indexed="34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5" fmlaLink="#REF!" max="2500" min="1900" page="10" val="1997"/>
</file>

<file path=xl/ctrlProps/ctrlProp2.xml><?xml version="1.0" encoding="utf-8"?>
<formControlPr xmlns="http://schemas.microsoft.com/office/spreadsheetml/2009/9/main" objectType="Spin" dx="15" fmlaLink="$H$3" max="2500" min="1900" page="10" val="201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0</xdr:row>
          <xdr:rowOff>0</xdr:rowOff>
        </xdr:from>
        <xdr:to>
          <xdr:col>13</xdr:col>
          <xdr:colOff>209550</xdr:colOff>
          <xdr:row>0</xdr:row>
          <xdr:rowOff>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1</xdr:row>
          <xdr:rowOff>190500</xdr:rowOff>
        </xdr:from>
        <xdr:to>
          <xdr:col>9</xdr:col>
          <xdr:colOff>247650</xdr:colOff>
          <xdr:row>3</xdr:row>
          <xdr:rowOff>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SPER/AppData/Local/Temp/Temp1_sgntkvm.zip/SINIFMAT&#304;K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SAYFA"/>
      <sheetName val="BİLGİ  GİRİŞLERİ"/>
      <sheetName val="LİSTE"/>
      <sheetName val="TAKVİM"/>
      <sheetName val="BELİRLİ GÜN ve HAFTALAR"/>
      <sheetName val="AÇIKLAMALAR"/>
      <sheetName val="S.LİSTESİ"/>
      <sheetName val="TARİH GİRME"/>
      <sheetName val="HAFTALIK DERS PROGRAMI"/>
      <sheetName val="YILLIK"/>
      <sheetName val="HAYAT BİLGİSİ YILLIK"/>
      <sheetName val="TÜRKÇE YILLIK"/>
      <sheetName val="MATEMATİK YILLIK "/>
      <sheetName val="GÖRSEL SANATLAR YILLIK"/>
      <sheetName val="OYUN ve FİZİKİ ETKİNLİK YILLIK"/>
      <sheetName val="MÜZİK YILLIK"/>
      <sheetName val="SERBEST ETKİNLİK YILLIK"/>
      <sheetName val="DEFTER"/>
      <sheetName val="TARİH GİRİŞ"/>
      <sheetName val="KONU GİRİŞİ"/>
      <sheetName val="H.B. KAZ."/>
      <sheetName val="TÜRKÇE KAZ."/>
      <sheetName val="MATEMATİK KAZ."/>
      <sheetName val="İNGİLİZCE"/>
      <sheetName val="MÜZİK"/>
      <sheetName val="GÖRSEL S. KAZ."/>
      <sheetName val="OYUN VE FİZİKİ ETK."/>
      <sheetName val="SERBEST KAZ."/>
      <sheetName val="ÖLÇME KAZANIM"/>
      <sheetName val="ÖLÇME BİLGİ GİRİŞİ"/>
      <sheetName val="HBÖBG"/>
      <sheetName val="OKHYC 1"/>
      <sheetName val="OKHYC 2"/>
      <sheetName val="BEY 1"/>
      <sheetName val="BEY 2"/>
      <sheetName val="DBY 1"/>
      <sheetName val="DBY 2"/>
      <sheetName val="MÖBG"/>
      <sheetName val="MAT1.ÜNİTE"/>
      <sheetName val="MAT2.ÜNİTE"/>
      <sheetName val="MAT3.ÜNİTE"/>
      <sheetName val="MAT4.ÜNİTE"/>
      <sheetName val="MAT5-6.ÜNİTE"/>
      <sheetName val="TÖBG"/>
      <sheetName val="1. TEMA KAZANIM"/>
      <sheetName val="2. TEMA KAZANIM"/>
      <sheetName val="3.TEMA KAZANIM"/>
      <sheetName val="4.TEMA KAZANIM"/>
      <sheetName val="5.TEMA KAZANIM"/>
      <sheetName val="6.TEMA KAZANIM"/>
      <sheetName val="7.TEMA KAZANIM"/>
      <sheetName val="8.TEMA KAZANIM"/>
      <sheetName val="HBÖLÇMENU"/>
      <sheetName val="OKUL1"/>
      <sheetName val="OKUL2"/>
      <sheetName val="BENİM1"/>
      <sheetName val="BENİM2"/>
      <sheetName val="DÜN1"/>
      <sheetName val="DÜN2 "/>
      <sheetName val="MATÖLÇMENU"/>
      <sheetName val="1.ÜNİTE "/>
      <sheetName val="2.ÜNİTE"/>
      <sheetName val="3.ÜNİTE "/>
      <sheetName val="4.ÜNİTE"/>
      <sheetName val="5-6.ÜNİTE"/>
      <sheetName val="TÜRKÖLÇMENU "/>
      <sheetName val="1.tema "/>
      <sheetName val="2.Tema"/>
      <sheetName val="3.Tema "/>
      <sheetName val="4.Tema"/>
      <sheetName val="5.Tema"/>
      <sheetName val="6.Tema "/>
      <sheetName val="7.Tema "/>
      <sheetName val="8.Tema"/>
      <sheetName val="GSANMENÜ"/>
      <sheetName val="G.SAN1"/>
      <sheetName val="G.SAN2"/>
      <sheetName val="G.SAN3"/>
      <sheetName val="G.SAN4"/>
      <sheetName val="MÜZMENÜ"/>
      <sheetName val="MÜZ1"/>
      <sheetName val="MÜZ2"/>
      <sheetName val="MÜZ3"/>
      <sheetName val="MÜZ4"/>
      <sheetName val="OYUNMENÜ"/>
      <sheetName val="OYUN1"/>
      <sheetName val="OYUN2"/>
      <sheetName val="OYUN3"/>
      <sheetName val="OYUN4"/>
      <sheetName val="NOT BİLGİSİ"/>
      <sheetName val="HB"/>
      <sheetName val="TR"/>
      <sheetName val="MAT"/>
      <sheetName val="G.SAN"/>
      <sheetName val="MÜZ"/>
      <sheetName val="OYUN"/>
      <sheetName val="PERMENÜ"/>
      <sheetName val="PERFORMAN GÖREV LİSTESİ"/>
      <sheetName val="GRUPPERFORMANS1"/>
      <sheetName val="HBP1"/>
      <sheetName val="HBP2"/>
      <sheetName val="HBP3"/>
      <sheetName val="HBP4"/>
      <sheetName val="TRP1"/>
      <sheetName val="TRP2"/>
      <sheetName val="TRP3"/>
      <sheetName val="TRP4"/>
      <sheetName val="MATP1"/>
      <sheetName val="MATP2"/>
      <sheetName val="MATP3"/>
      <sheetName val="MATP4"/>
      <sheetName val="G.SANP1"/>
      <sheetName val="G.SANP2"/>
      <sheetName val="G.SANP3"/>
      <sheetName val="G.SANP4"/>
      <sheetName val="MÜZP1"/>
      <sheetName val="MÜZP2"/>
      <sheetName val="MÜZP3"/>
      <sheetName val="MÜZP4"/>
      <sheetName val="OYUNP1"/>
      <sheetName val="OYUNP2"/>
      <sheetName val="OYUNP3"/>
      <sheetName val="OYUNP4"/>
      <sheetName val="PROMENÜ "/>
      <sheetName val="PROJE ALINAN DERSLER LİSTESİ"/>
      <sheetName val="GRUPPROJE1"/>
      <sheetName val="GRUPPROJE2"/>
      <sheetName val="HB.PRO1"/>
      <sheetName val="HB.PRO2"/>
      <sheetName val="TR.PRO1"/>
      <sheetName val="TR.PRO2"/>
      <sheetName val="MAT.PRO"/>
      <sheetName val="MAT.PRO2"/>
      <sheetName val="G.SAN.PRO1"/>
      <sheetName val="G.SAN.PRO2"/>
      <sheetName val="MÜZ.PRO1"/>
      <sheetName val="MÜZ.PRO2"/>
      <sheetName val="OYUN.PRO1"/>
      <sheetName val="OYUN.PRO2"/>
      <sheetName val="DİĞERMENÜ"/>
      <sheetName val="KARNE"/>
      <sheetName val="DAVR "/>
      <sheetName val="OKUMA"/>
      <sheetName val="SAYMA"/>
      <sheetName val="ADRESLER"/>
      <sheetName val="OKUKİTAP"/>
      <sheetName val="VELİ"/>
      <sheetName val="ÜRÜNDOSYASI"/>
      <sheetName val="AÇIKLAMA"/>
    </sheetNames>
    <sheetDataSet>
      <sheetData sheetId="0"/>
      <sheetData sheetId="1"/>
      <sheetData sheetId="2"/>
      <sheetData sheetId="3">
        <row r="3">
          <cell r="E3">
            <v>2015</v>
          </cell>
        </row>
        <row r="16">
          <cell r="R16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tihozden5501@mynet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kvim1">
    <pageSetUpPr autoPageBreaks="0"/>
  </sheetPr>
  <dimension ref="A1:AH64"/>
  <sheetViews>
    <sheetView showZeros="0" tabSelected="1" showOutlineSymbols="0" zoomScaleNormal="100" workbookViewId="0">
      <selection activeCell="AD7" sqref="AD7"/>
    </sheetView>
  </sheetViews>
  <sheetFormatPr defaultColWidth="8.85546875" defaultRowHeight="12.75" x14ac:dyDescent="0.2"/>
  <cols>
    <col min="1" max="1" width="11" style="1" customWidth="1"/>
    <col min="2" max="2" width="1.5703125" style="1" customWidth="1"/>
    <col min="3" max="8" width="4.28515625" style="1" customWidth="1"/>
    <col min="9" max="9" width="4.140625" style="1" customWidth="1"/>
    <col min="10" max="12" width="4.28515625" style="1" customWidth="1"/>
    <col min="13" max="13" width="4.140625" style="1" customWidth="1"/>
    <col min="14" max="15" width="4.28515625" style="1" customWidth="1"/>
    <col min="16" max="18" width="4.140625" style="1" customWidth="1"/>
    <col min="19" max="22" width="4.28515625" style="1" customWidth="1"/>
    <col min="23" max="26" width="4.140625" style="1" customWidth="1"/>
    <col min="27" max="27" width="4.28515625" style="1" customWidth="1"/>
    <col min="28" max="28" width="4" style="1" customWidth="1"/>
    <col min="29" max="29" width="4.140625" style="1" customWidth="1"/>
    <col min="30" max="16384" width="8.85546875" style="1"/>
  </cols>
  <sheetData>
    <row r="1" spans="1:34" ht="39.75" customHeight="1" x14ac:dyDescent="0.2">
      <c r="A1" s="17"/>
      <c r="B1" s="17"/>
      <c r="C1" s="32" t="s">
        <v>26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17"/>
      <c r="AE1" s="17"/>
      <c r="AF1" s="2"/>
      <c r="AG1" s="2"/>
      <c r="AH1" s="2"/>
    </row>
    <row r="2" spans="1:34" ht="22.5" customHeight="1" thickBo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8"/>
      <c r="O2" s="26"/>
      <c r="P2" s="26"/>
      <c r="Q2" s="26"/>
      <c r="R2" s="26"/>
      <c r="S2" s="26"/>
      <c r="T2" s="26"/>
      <c r="U2" s="26"/>
      <c r="V2" s="26"/>
      <c r="W2" s="26"/>
      <c r="X2" s="17"/>
      <c r="Y2" s="17"/>
      <c r="Z2" s="17"/>
      <c r="AA2" s="17"/>
      <c r="AB2" s="17"/>
      <c r="AC2" s="17"/>
      <c r="AD2" s="17"/>
      <c r="AE2" s="17"/>
      <c r="AF2" s="2"/>
      <c r="AG2" s="2"/>
      <c r="AH2" s="2"/>
    </row>
    <row r="3" spans="1:34" ht="30.75" customHeight="1" thickTop="1" thickBot="1" x14ac:dyDescent="0.25">
      <c r="A3" s="26"/>
      <c r="B3" s="26"/>
      <c r="C3" s="26"/>
      <c r="D3" s="26"/>
      <c r="E3" s="26"/>
      <c r="F3" s="26"/>
      <c r="G3" s="26"/>
      <c r="H3" s="34">
        <v>2015</v>
      </c>
      <c r="I3" s="35"/>
      <c r="J3" s="14"/>
      <c r="K3" s="41">
        <f>H3+1</f>
        <v>2016</v>
      </c>
      <c r="L3" s="42"/>
      <c r="M3" s="36" t="s">
        <v>29</v>
      </c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17"/>
      <c r="Z3" s="17"/>
      <c r="AA3" s="17"/>
      <c r="AB3" s="17"/>
      <c r="AC3" s="17"/>
      <c r="AD3" s="17"/>
      <c r="AE3" s="17"/>
      <c r="AF3" s="2"/>
      <c r="AG3" s="2"/>
      <c r="AH3" s="2"/>
    </row>
    <row r="4" spans="1:34" ht="26.25" customHeight="1" x14ac:dyDescent="0.25">
      <c r="A4" s="27"/>
      <c r="B4" s="27"/>
      <c r="C4" s="5"/>
      <c r="D4" s="13" t="s">
        <v>25</v>
      </c>
      <c r="E4" s="5"/>
      <c r="F4" s="31">
        <f>$H$3</f>
        <v>2015</v>
      </c>
      <c r="G4" s="31"/>
      <c r="H4" s="5"/>
      <c r="I4" s="26"/>
      <c r="J4" s="5"/>
      <c r="K4" s="31" t="s">
        <v>24</v>
      </c>
      <c r="L4" s="31"/>
      <c r="M4" s="31">
        <f>$H$3</f>
        <v>2015</v>
      </c>
      <c r="N4" s="31"/>
      <c r="O4" s="5"/>
      <c r="P4" s="26"/>
      <c r="Q4" s="5"/>
      <c r="R4" s="31" t="s">
        <v>23</v>
      </c>
      <c r="S4" s="31"/>
      <c r="T4" s="31">
        <f>$H$3</f>
        <v>2015</v>
      </c>
      <c r="U4" s="31"/>
      <c r="V4" s="5"/>
      <c r="W4" s="17"/>
      <c r="X4" s="5"/>
      <c r="Y4" s="40" t="s">
        <v>22</v>
      </c>
      <c r="Z4" s="40"/>
      <c r="AA4" s="40"/>
      <c r="AB4" s="39">
        <f>$H$3</f>
        <v>2015</v>
      </c>
      <c r="AC4" s="39"/>
      <c r="AD4" s="17"/>
      <c r="AE4" s="17"/>
      <c r="AF4" s="2"/>
      <c r="AG4" s="2"/>
      <c r="AH4" s="2"/>
    </row>
    <row r="5" spans="1:34" ht="1.1499999999999999" hidden="1" customHeight="1" x14ac:dyDescent="0.2">
      <c r="A5" s="19"/>
      <c r="B5" s="27"/>
      <c r="C5" s="7">
        <f>WEEKDAY("1/9/"&amp;byil,2)</f>
        <v>2</v>
      </c>
      <c r="D5" s="5"/>
      <c r="E5" s="5"/>
      <c r="F5" s="5"/>
      <c r="G5" s="5"/>
      <c r="H5" s="5"/>
      <c r="I5" s="26"/>
      <c r="J5" s="7">
        <f>WEEKDAY("1/10/"&amp;byil,2)</f>
        <v>4</v>
      </c>
      <c r="K5" s="5"/>
      <c r="L5" s="5"/>
      <c r="M5" s="2"/>
      <c r="N5" s="5"/>
      <c r="O5" s="5"/>
      <c r="P5" s="26"/>
      <c r="Q5" s="7">
        <f>WEEKDAY("1/11/"&amp;byil,2)</f>
        <v>7</v>
      </c>
      <c r="R5" s="5"/>
      <c r="S5" s="5"/>
      <c r="T5" s="5"/>
      <c r="U5" s="5"/>
      <c r="V5" s="5"/>
      <c r="W5" s="17"/>
      <c r="X5" s="10">
        <f>WEEKDAY("1/12/"&amp;byil,2)</f>
        <v>2</v>
      </c>
      <c r="Y5" s="5"/>
      <c r="Z5" s="5"/>
      <c r="AA5" s="5"/>
      <c r="AB5" s="5"/>
      <c r="AC5" s="5"/>
      <c r="AD5" s="17"/>
      <c r="AE5" s="17"/>
      <c r="AF5" s="2"/>
      <c r="AG5" s="2"/>
      <c r="AH5" s="2"/>
    </row>
    <row r="6" spans="1:34" ht="15.75" x14ac:dyDescent="0.2">
      <c r="A6" s="29" t="s">
        <v>13</v>
      </c>
      <c r="B6" s="27"/>
      <c r="C6" s="18">
        <f>IF(C5=1,1,0)</f>
        <v>0</v>
      </c>
      <c r="D6" s="18">
        <f>C12+1</f>
        <v>7</v>
      </c>
      <c r="E6" s="18">
        <f t="shared" ref="E6:E12" si="0">D6+7</f>
        <v>14</v>
      </c>
      <c r="F6" s="18">
        <f t="shared" ref="F6:F12" si="1">D6+14</f>
        <v>21</v>
      </c>
      <c r="G6" s="18">
        <f>D6+21</f>
        <v>28</v>
      </c>
      <c r="H6" s="18" t="str">
        <f>IF(D6+28&gt;30,"",D6+28)</f>
        <v/>
      </c>
      <c r="I6" s="16"/>
      <c r="J6" s="18">
        <f>IF(J5=1,1,0)</f>
        <v>0</v>
      </c>
      <c r="K6" s="18">
        <f>J12+1</f>
        <v>5</v>
      </c>
      <c r="L6" s="18">
        <f t="shared" ref="L6:L12" si="2">K6+7</f>
        <v>12</v>
      </c>
      <c r="M6" s="18">
        <f t="shared" ref="M6:M12" si="3">K6+14</f>
        <v>19</v>
      </c>
      <c r="N6" s="18">
        <f>K6+21</f>
        <v>26</v>
      </c>
      <c r="O6" s="18" t="str">
        <f>IF(K6+28&gt;31,"",K6+28)</f>
        <v/>
      </c>
      <c r="P6" s="16"/>
      <c r="Q6" s="18">
        <f>IF(Q5=1,1,0)</f>
        <v>0</v>
      </c>
      <c r="R6" s="18">
        <f>Q12+1</f>
        <v>2</v>
      </c>
      <c r="S6" s="18">
        <f t="shared" ref="S6:S12" si="4">R6+7</f>
        <v>9</v>
      </c>
      <c r="T6" s="18">
        <f t="shared" ref="T6:T12" si="5">R6+14</f>
        <v>16</v>
      </c>
      <c r="U6" s="18">
        <f>R6+21</f>
        <v>23</v>
      </c>
      <c r="V6" s="18">
        <f>IF(R6+28&gt;30,"",R6+28)</f>
        <v>30</v>
      </c>
      <c r="W6" s="19"/>
      <c r="X6" s="18">
        <f>IF(X5=1,1,0)</f>
        <v>0</v>
      </c>
      <c r="Y6" s="20">
        <f>X12+1</f>
        <v>7</v>
      </c>
      <c r="Z6" s="20">
        <f t="shared" ref="Z6:Z12" si="6">Y6+7</f>
        <v>14</v>
      </c>
      <c r="AA6" s="20">
        <f t="shared" ref="AA6:AA12" si="7">Y6+14</f>
        <v>21</v>
      </c>
      <c r="AB6" s="20">
        <f>Y6+21</f>
        <v>28</v>
      </c>
      <c r="AC6" s="20" t="str">
        <f>IF(Y6+28&gt;31,"",Y6+28)</f>
        <v/>
      </c>
      <c r="AD6" s="17"/>
      <c r="AE6" s="17"/>
      <c r="AF6" s="2"/>
      <c r="AG6" s="2"/>
      <c r="AH6" s="2"/>
    </row>
    <row r="7" spans="1:34" ht="15.75" x14ac:dyDescent="0.2">
      <c r="A7" s="29" t="s">
        <v>12</v>
      </c>
      <c r="B7" s="27"/>
      <c r="C7" s="18">
        <f>IF(C6&gt;0,C6+1,IF(C$5=2,1,0))</f>
        <v>1</v>
      </c>
      <c r="D7" s="18">
        <f t="shared" ref="D7:D12" si="8">D6+1</f>
        <v>8</v>
      </c>
      <c r="E7" s="18">
        <f t="shared" si="0"/>
        <v>15</v>
      </c>
      <c r="F7" s="18">
        <f t="shared" si="1"/>
        <v>22</v>
      </c>
      <c r="G7" s="18">
        <f>D7+21</f>
        <v>29</v>
      </c>
      <c r="H7" s="18"/>
      <c r="I7" s="16"/>
      <c r="J7" s="18">
        <f>IF(J6&gt;0,J6+1,IF(J$5=2,1,0))</f>
        <v>0</v>
      </c>
      <c r="K7" s="18">
        <f t="shared" ref="K7:K12" si="9">K6+1</f>
        <v>6</v>
      </c>
      <c r="L7" s="18">
        <f t="shared" si="2"/>
        <v>13</v>
      </c>
      <c r="M7" s="18">
        <f t="shared" si="3"/>
        <v>20</v>
      </c>
      <c r="N7" s="18">
        <f>K7+21</f>
        <v>27</v>
      </c>
      <c r="O7" s="18" t="str">
        <f>IF(K7+28&gt;31,"",K7+28)</f>
        <v/>
      </c>
      <c r="P7" s="16"/>
      <c r="Q7" s="18">
        <f>IF(Q6&gt;0,Q6+1,IF(Q$5=2,1,0))</f>
        <v>0</v>
      </c>
      <c r="R7" s="18">
        <f t="shared" ref="R7:R12" si="10">R6+1</f>
        <v>3</v>
      </c>
      <c r="S7" s="18">
        <f t="shared" si="4"/>
        <v>10</v>
      </c>
      <c r="T7" s="18">
        <f t="shared" si="5"/>
        <v>17</v>
      </c>
      <c r="U7" s="18">
        <f>R7+21</f>
        <v>24</v>
      </c>
      <c r="V7" s="18"/>
      <c r="W7" s="19"/>
      <c r="X7" s="21">
        <f>IF(X6&gt;0,X6+1,IF(C$5=2,1,0))</f>
        <v>1</v>
      </c>
      <c r="Y7" s="22">
        <f t="shared" ref="Y7:Y12" si="11">Y6+1</f>
        <v>8</v>
      </c>
      <c r="Z7" s="22">
        <f t="shared" si="6"/>
        <v>15</v>
      </c>
      <c r="AA7" s="22">
        <f t="shared" si="7"/>
        <v>22</v>
      </c>
      <c r="AB7" s="22">
        <f>Y7+21</f>
        <v>29</v>
      </c>
      <c r="AC7" s="22" t="str">
        <f>IF(Y7+28&gt;31,"",Y7+28)</f>
        <v/>
      </c>
      <c r="AD7" s="17"/>
      <c r="AE7" s="17"/>
      <c r="AF7" s="2"/>
      <c r="AG7" s="2"/>
      <c r="AH7" s="2"/>
    </row>
    <row r="8" spans="1:34" ht="15.75" x14ac:dyDescent="0.2">
      <c r="A8" s="29" t="s">
        <v>11</v>
      </c>
      <c r="B8" s="27"/>
      <c r="C8" s="18">
        <f>IF(C7&gt;0,C7+1,IF(C$5=3,1,0))</f>
        <v>2</v>
      </c>
      <c r="D8" s="18">
        <f t="shared" si="8"/>
        <v>9</v>
      </c>
      <c r="E8" s="18">
        <f t="shared" si="0"/>
        <v>16</v>
      </c>
      <c r="F8" s="18">
        <f t="shared" si="1"/>
        <v>23</v>
      </c>
      <c r="G8" s="18">
        <f>IF(D8+21&gt;30,"",D8+21)</f>
        <v>30</v>
      </c>
      <c r="H8" s="18"/>
      <c r="I8" s="16"/>
      <c r="J8" s="18">
        <f>IF(J7&gt;0,J7+1,IF(J$5=3,1,0))</f>
        <v>0</v>
      </c>
      <c r="K8" s="18">
        <f t="shared" si="9"/>
        <v>7</v>
      </c>
      <c r="L8" s="18">
        <f t="shared" si="2"/>
        <v>14</v>
      </c>
      <c r="M8" s="18">
        <f t="shared" si="3"/>
        <v>21</v>
      </c>
      <c r="N8" s="18">
        <f>K8+21</f>
        <v>28</v>
      </c>
      <c r="O8" s="18"/>
      <c r="P8" s="16"/>
      <c r="Q8" s="18">
        <f>IF(Q7&gt;0,Q7+1,IF(Q$5=3,1,0))</f>
        <v>0</v>
      </c>
      <c r="R8" s="18">
        <f t="shared" si="10"/>
        <v>4</v>
      </c>
      <c r="S8" s="18">
        <f t="shared" si="4"/>
        <v>11</v>
      </c>
      <c r="T8" s="18">
        <f t="shared" si="5"/>
        <v>18</v>
      </c>
      <c r="U8" s="18">
        <f>IF(R8+21&gt;30,"",R8+21)</f>
        <v>25</v>
      </c>
      <c r="V8" s="18"/>
      <c r="W8" s="19"/>
      <c r="X8" s="21">
        <f>IF(X7&gt;0,X7+1,IF(C$5=3,1,0))</f>
        <v>2</v>
      </c>
      <c r="Y8" s="22">
        <f t="shared" si="11"/>
        <v>9</v>
      </c>
      <c r="Z8" s="22">
        <f t="shared" si="6"/>
        <v>16</v>
      </c>
      <c r="AA8" s="22">
        <f t="shared" si="7"/>
        <v>23</v>
      </c>
      <c r="AB8" s="22">
        <f>Y8+21</f>
        <v>30</v>
      </c>
      <c r="AC8" s="22"/>
      <c r="AD8" s="17"/>
      <c r="AE8" s="17"/>
      <c r="AF8" s="2"/>
      <c r="AG8" s="2"/>
      <c r="AH8" s="2"/>
    </row>
    <row r="9" spans="1:34" ht="15.75" x14ac:dyDescent="0.2">
      <c r="A9" s="29" t="s">
        <v>10</v>
      </c>
      <c r="B9" s="27"/>
      <c r="C9" s="18">
        <f>IF(C8&gt;0,C8+1,IF(C$5=4,1,0))</f>
        <v>3</v>
      </c>
      <c r="D9" s="18">
        <f t="shared" si="8"/>
        <v>10</v>
      </c>
      <c r="E9" s="18">
        <f t="shared" si="0"/>
        <v>17</v>
      </c>
      <c r="F9" s="18">
        <f t="shared" si="1"/>
        <v>24</v>
      </c>
      <c r="G9" s="18" t="str">
        <f>IF(D9+21&gt;30,"",D9+21)</f>
        <v/>
      </c>
      <c r="H9" s="18"/>
      <c r="I9" s="16"/>
      <c r="J9" s="18">
        <f>IF(J8&gt;0,J8+1,IF(J$5=4,1,0))</f>
        <v>1</v>
      </c>
      <c r="K9" s="18">
        <f t="shared" si="9"/>
        <v>8</v>
      </c>
      <c r="L9" s="18">
        <f t="shared" si="2"/>
        <v>15</v>
      </c>
      <c r="M9" s="18">
        <f t="shared" si="3"/>
        <v>22</v>
      </c>
      <c r="N9" s="18">
        <f>IF(K9+21&gt;31,"",K9+21)</f>
        <v>29</v>
      </c>
      <c r="O9" s="18"/>
      <c r="P9" s="16"/>
      <c r="Q9" s="18">
        <f>IF(Q8&gt;0,Q8+1,IF(Q$5=4,1,0))</f>
        <v>0</v>
      </c>
      <c r="R9" s="18">
        <f t="shared" si="10"/>
        <v>5</v>
      </c>
      <c r="S9" s="18">
        <f t="shared" si="4"/>
        <v>12</v>
      </c>
      <c r="T9" s="18">
        <f t="shared" si="5"/>
        <v>19</v>
      </c>
      <c r="U9" s="18">
        <f>IF(R9+21&gt;30,"",R9+21)</f>
        <v>26</v>
      </c>
      <c r="V9" s="18"/>
      <c r="W9" s="19"/>
      <c r="X9" s="21">
        <f>IF(X8&gt;0,X8+1,IF(C$5=4,1,0))</f>
        <v>3</v>
      </c>
      <c r="Y9" s="22">
        <f t="shared" si="11"/>
        <v>10</v>
      </c>
      <c r="Z9" s="22">
        <f t="shared" si="6"/>
        <v>17</v>
      </c>
      <c r="AA9" s="22">
        <f t="shared" si="7"/>
        <v>24</v>
      </c>
      <c r="AB9" s="22">
        <f>IF(Y9+21&gt;31,"",Y9+21)</f>
        <v>31</v>
      </c>
      <c r="AC9" s="22"/>
      <c r="AD9" s="17"/>
      <c r="AE9" s="17"/>
      <c r="AF9" s="2"/>
      <c r="AG9" s="2"/>
      <c r="AH9" s="2"/>
    </row>
    <row r="10" spans="1:34" ht="15.75" x14ac:dyDescent="0.2">
      <c r="A10" s="29" t="s">
        <v>9</v>
      </c>
      <c r="B10" s="27"/>
      <c r="C10" s="18">
        <f>IF(C9&gt;0,C9+1,IF(C$5=5,1,0))</f>
        <v>4</v>
      </c>
      <c r="D10" s="18">
        <f t="shared" si="8"/>
        <v>11</v>
      </c>
      <c r="E10" s="18">
        <f t="shared" si="0"/>
        <v>18</v>
      </c>
      <c r="F10" s="18">
        <f t="shared" si="1"/>
        <v>25</v>
      </c>
      <c r="G10" s="18" t="str">
        <f>IF(D10+21&gt;30,"",D10+21)</f>
        <v/>
      </c>
      <c r="H10" s="18"/>
      <c r="I10" s="16"/>
      <c r="J10" s="18">
        <f>IF(J9&gt;0,J9+1,IF(J$5=5,1,0))</f>
        <v>2</v>
      </c>
      <c r="K10" s="18">
        <f t="shared" si="9"/>
        <v>9</v>
      </c>
      <c r="L10" s="18">
        <f t="shared" si="2"/>
        <v>16</v>
      </c>
      <c r="M10" s="18">
        <f t="shared" si="3"/>
        <v>23</v>
      </c>
      <c r="N10" s="18">
        <f>IF(K10+21&gt;31,"",K10+21)</f>
        <v>30</v>
      </c>
      <c r="O10" s="18"/>
      <c r="P10" s="16"/>
      <c r="Q10" s="18">
        <f>IF(Q9&gt;0,Q9+1,IF(Q$5=5,1,0))</f>
        <v>0</v>
      </c>
      <c r="R10" s="18">
        <f t="shared" si="10"/>
        <v>6</v>
      </c>
      <c r="S10" s="18">
        <f t="shared" si="4"/>
        <v>13</v>
      </c>
      <c r="T10" s="18">
        <f t="shared" si="5"/>
        <v>20</v>
      </c>
      <c r="U10" s="18">
        <f>IF(R10+21&gt;30,"",R10+21)</f>
        <v>27</v>
      </c>
      <c r="V10" s="18"/>
      <c r="W10" s="19"/>
      <c r="X10" s="21">
        <f>IF(X9&gt;0,X9+1,IF(C$5=5,1,0))</f>
        <v>4</v>
      </c>
      <c r="Y10" s="22">
        <f t="shared" si="11"/>
        <v>11</v>
      </c>
      <c r="Z10" s="22">
        <f t="shared" si="6"/>
        <v>18</v>
      </c>
      <c r="AA10" s="22">
        <f t="shared" si="7"/>
        <v>25</v>
      </c>
      <c r="AB10" s="22" t="str">
        <f>IF(Y10+21&gt;31,"",Y10+21)</f>
        <v/>
      </c>
      <c r="AC10" s="22"/>
      <c r="AD10" s="17"/>
      <c r="AE10" s="17"/>
      <c r="AF10" s="2"/>
      <c r="AG10" s="2"/>
      <c r="AH10" s="2"/>
    </row>
    <row r="11" spans="1:34" ht="15.75" x14ac:dyDescent="0.2">
      <c r="A11" s="29" t="s">
        <v>8</v>
      </c>
      <c r="B11" s="27"/>
      <c r="C11" s="6">
        <f>IF(C10&gt;0,C10+1,IF(C$5=6,1,0))</f>
        <v>5</v>
      </c>
      <c r="D11" s="6">
        <f t="shared" si="8"/>
        <v>12</v>
      </c>
      <c r="E11" s="6">
        <f t="shared" si="0"/>
        <v>19</v>
      </c>
      <c r="F11" s="6">
        <f t="shared" si="1"/>
        <v>26</v>
      </c>
      <c r="G11" s="6" t="str">
        <f>IF(D11+21&gt;30,"",D11+21)</f>
        <v/>
      </c>
      <c r="H11" s="6"/>
      <c r="I11" s="16"/>
      <c r="J11" s="6">
        <f>IF(J10&gt;0,J10+1,IF(J$5=6,1,0))</f>
        <v>3</v>
      </c>
      <c r="K11" s="6">
        <f t="shared" si="9"/>
        <v>10</v>
      </c>
      <c r="L11" s="6">
        <f t="shared" si="2"/>
        <v>17</v>
      </c>
      <c r="M11" s="6">
        <f t="shared" si="3"/>
        <v>24</v>
      </c>
      <c r="N11" s="6">
        <f>IF(K11+21&gt;31,"",K11+21)</f>
        <v>31</v>
      </c>
      <c r="O11" s="6"/>
      <c r="P11" s="16"/>
      <c r="Q11" s="6">
        <f>IF(Q10&gt;0,Q10+1,IF(Q$5=6,1,0))</f>
        <v>0</v>
      </c>
      <c r="R11" s="6">
        <f t="shared" si="10"/>
        <v>7</v>
      </c>
      <c r="S11" s="6">
        <f t="shared" si="4"/>
        <v>14</v>
      </c>
      <c r="T11" s="6">
        <f t="shared" si="5"/>
        <v>21</v>
      </c>
      <c r="U11" s="6">
        <f>IF(R11+21&gt;30,"",R11+21)</f>
        <v>28</v>
      </c>
      <c r="V11" s="6"/>
      <c r="W11" s="17"/>
      <c r="X11" s="9">
        <f>IF(X10&gt;0,X10+1,IF(C$5=6,1,0))</f>
        <v>5</v>
      </c>
      <c r="Y11" s="8">
        <f t="shared" si="11"/>
        <v>12</v>
      </c>
      <c r="Z11" s="8">
        <f t="shared" si="6"/>
        <v>19</v>
      </c>
      <c r="AA11" s="8">
        <f t="shared" si="7"/>
        <v>26</v>
      </c>
      <c r="AB11" s="8" t="str">
        <f>IF(Y11+21&gt;31,"",Y11+21)</f>
        <v/>
      </c>
      <c r="AC11" s="8"/>
      <c r="AD11" s="17"/>
      <c r="AE11" s="17"/>
      <c r="AF11" s="2"/>
      <c r="AG11" s="2"/>
      <c r="AH11" s="2"/>
    </row>
    <row r="12" spans="1:34" ht="16.5" thickBot="1" x14ac:dyDescent="0.25">
      <c r="A12" s="29" t="s">
        <v>7</v>
      </c>
      <c r="B12" s="27"/>
      <c r="C12" s="6">
        <f>IF(C11&gt;0,C11+1,IF(C$5=7,1,0))</f>
        <v>6</v>
      </c>
      <c r="D12" s="12">
        <f t="shared" si="8"/>
        <v>13</v>
      </c>
      <c r="E12" s="12">
        <f t="shared" si="0"/>
        <v>20</v>
      </c>
      <c r="F12" s="12">
        <f t="shared" si="1"/>
        <v>27</v>
      </c>
      <c r="G12" s="12" t="str">
        <f>IF(D12+21&gt;30,"",D12+21)</f>
        <v/>
      </c>
      <c r="H12" s="6"/>
      <c r="I12" s="16"/>
      <c r="J12" s="6">
        <f>IF(J11&gt;0,J11+1,IF(J$5=7,1,0))</f>
        <v>4</v>
      </c>
      <c r="K12" s="6">
        <f t="shared" si="9"/>
        <v>11</v>
      </c>
      <c r="L12" s="6">
        <f t="shared" si="2"/>
        <v>18</v>
      </c>
      <c r="M12" s="6">
        <f t="shared" si="3"/>
        <v>25</v>
      </c>
      <c r="N12" s="6" t="str">
        <f>IF(K12+21&gt;31,"",K12+21)</f>
        <v/>
      </c>
      <c r="O12" s="6"/>
      <c r="P12" s="16"/>
      <c r="Q12" s="6">
        <f>IF(Q11&gt;0,Q11+1,IF(Q$5=7,1,0))</f>
        <v>1</v>
      </c>
      <c r="R12" s="6">
        <f t="shared" si="10"/>
        <v>8</v>
      </c>
      <c r="S12" s="6">
        <f t="shared" si="4"/>
        <v>15</v>
      </c>
      <c r="T12" s="6">
        <f t="shared" si="5"/>
        <v>22</v>
      </c>
      <c r="U12" s="6">
        <f>IF(R12+21&gt;30,"",R12+21)</f>
        <v>29</v>
      </c>
      <c r="V12" s="6"/>
      <c r="W12" s="17"/>
      <c r="X12" s="9">
        <f>IF(X11&gt;0,X11+1,IF(C$5=7,1,0))</f>
        <v>6</v>
      </c>
      <c r="Y12" s="8">
        <f t="shared" si="11"/>
        <v>13</v>
      </c>
      <c r="Z12" s="8">
        <f t="shared" si="6"/>
        <v>20</v>
      </c>
      <c r="AA12" s="8">
        <f t="shared" si="7"/>
        <v>27</v>
      </c>
      <c r="AB12" s="8" t="str">
        <f>IF(Y12+21&gt;31,"",Y12+21)</f>
        <v/>
      </c>
      <c r="AC12" s="8"/>
      <c r="AD12" s="17"/>
      <c r="AE12" s="17"/>
      <c r="AF12" s="2"/>
      <c r="AG12" s="2"/>
      <c r="AH12" s="2"/>
    </row>
    <row r="13" spans="1:34" ht="26.25" customHeight="1" x14ac:dyDescent="0.25">
      <c r="A13" s="27"/>
      <c r="B13" s="27"/>
      <c r="C13" s="11"/>
      <c r="D13" s="38" t="s">
        <v>21</v>
      </c>
      <c r="E13" s="38"/>
      <c r="F13" s="38">
        <f>$K$3</f>
        <v>2016</v>
      </c>
      <c r="G13" s="38"/>
      <c r="H13" s="5"/>
      <c r="I13" s="26"/>
      <c r="J13" s="5"/>
      <c r="K13" s="38" t="s">
        <v>20</v>
      </c>
      <c r="L13" s="38"/>
      <c r="M13" s="38">
        <f>$K$3</f>
        <v>2016</v>
      </c>
      <c r="N13" s="38"/>
      <c r="O13" s="2"/>
      <c r="P13" s="26"/>
      <c r="Q13" s="5"/>
      <c r="R13" s="38" t="s">
        <v>19</v>
      </c>
      <c r="S13" s="38"/>
      <c r="T13" s="38">
        <f>$K$3</f>
        <v>2016</v>
      </c>
      <c r="U13" s="38"/>
      <c r="V13" s="5"/>
      <c r="W13" s="17"/>
      <c r="X13" s="5"/>
      <c r="Y13" s="38" t="s">
        <v>18</v>
      </c>
      <c r="Z13" s="38"/>
      <c r="AA13" s="38">
        <f>$K$3</f>
        <v>2016</v>
      </c>
      <c r="AB13" s="38"/>
      <c r="AC13" s="5"/>
      <c r="AD13" s="17"/>
      <c r="AE13" s="17"/>
      <c r="AF13" s="2"/>
      <c r="AG13" s="2"/>
      <c r="AH13" s="2"/>
    </row>
    <row r="14" spans="1:34" ht="2.4500000000000002" customHeight="1" x14ac:dyDescent="0.2">
      <c r="A14" s="27"/>
      <c r="B14" s="27"/>
      <c r="C14" s="7">
        <f>WEEKDAY("1/1/"&amp;byil+1,2)</f>
        <v>5</v>
      </c>
      <c r="D14" s="5"/>
      <c r="E14" s="5"/>
      <c r="F14" s="2"/>
      <c r="G14" s="5"/>
      <c r="H14" s="5"/>
      <c r="I14" s="27"/>
      <c r="J14" s="7">
        <f>WEEKDAY("1/2/"&amp;byil+1,2)</f>
        <v>1</v>
      </c>
      <c r="K14" s="7">
        <f>WEEKDAY("29/2/"&amp;byil+1,2)</f>
        <v>1</v>
      </c>
      <c r="L14" s="5"/>
      <c r="M14" s="5"/>
      <c r="N14" s="5"/>
      <c r="O14" s="2"/>
      <c r="P14" s="27"/>
      <c r="Q14" s="7">
        <f>WEEKDAY("1/3/"&amp;byil+1,2)</f>
        <v>2</v>
      </c>
      <c r="R14" s="5"/>
      <c r="S14" s="5"/>
      <c r="T14" s="5"/>
      <c r="U14" s="5"/>
      <c r="V14" s="5"/>
      <c r="W14" s="17"/>
      <c r="X14" s="7">
        <f>WEEKDAY("1/4/"&amp;byil+1,2)</f>
        <v>5</v>
      </c>
      <c r="Y14" s="5"/>
      <c r="Z14" s="5"/>
      <c r="AA14" s="2"/>
      <c r="AB14" s="5"/>
      <c r="AC14" s="5"/>
      <c r="AD14" s="17"/>
      <c r="AE14" s="17"/>
      <c r="AF14" s="2"/>
      <c r="AG14" s="2"/>
      <c r="AH14" s="2"/>
    </row>
    <row r="15" spans="1:34" ht="15.75" x14ac:dyDescent="0.2">
      <c r="A15" s="30" t="s">
        <v>13</v>
      </c>
      <c r="B15" s="27"/>
      <c r="C15" s="18">
        <f>IF(C14=1,1,0)</f>
        <v>0</v>
      </c>
      <c r="D15" s="18">
        <f>C21+1</f>
        <v>4</v>
      </c>
      <c r="E15" s="18">
        <f t="shared" ref="E15:E21" si="12">D15+7</f>
        <v>11</v>
      </c>
      <c r="F15" s="18">
        <f t="shared" ref="F15:F21" si="13">D15+14</f>
        <v>18</v>
      </c>
      <c r="G15" s="18">
        <f>D15+21</f>
        <v>25</v>
      </c>
      <c r="H15" s="18" t="str">
        <f>IF(D15+28&gt;31,"",D15+28)</f>
        <v/>
      </c>
      <c r="I15" s="24"/>
      <c r="J15" s="18">
        <f>IF(J14=1,1,0)</f>
        <v>1</v>
      </c>
      <c r="K15" s="18">
        <f>J21+1</f>
        <v>8</v>
      </c>
      <c r="L15" s="18">
        <f t="shared" ref="L15:M21" si="14">K15+7</f>
        <v>15</v>
      </c>
      <c r="M15" s="18">
        <f t="shared" si="14"/>
        <v>22</v>
      </c>
      <c r="N15" s="18">
        <f t="shared" ref="N15:N21" si="15">IF(M15+7&gt;29,"",IF(AND(M15+7=29,ISERR(hata)),"",M15+7))</f>
        <v>29</v>
      </c>
      <c r="O15" s="18"/>
      <c r="P15" s="24"/>
      <c r="Q15" s="18">
        <f>IF(Q14=1,1,0)</f>
        <v>0</v>
      </c>
      <c r="R15" s="18">
        <f>Q21+1</f>
        <v>7</v>
      </c>
      <c r="S15" s="18">
        <f t="shared" ref="S15:S21" si="16">R15+7</f>
        <v>14</v>
      </c>
      <c r="T15" s="18">
        <f t="shared" ref="T15:T21" si="17">R15+14</f>
        <v>21</v>
      </c>
      <c r="U15" s="18">
        <f>R15+21</f>
        <v>28</v>
      </c>
      <c r="V15" s="18" t="str">
        <f>IF(R15+28&gt;31,"",R15+28)</f>
        <v/>
      </c>
      <c r="W15" s="19"/>
      <c r="X15" s="18">
        <f>IF(X14=1,1,0)</f>
        <v>0</v>
      </c>
      <c r="Y15" s="18">
        <f>X21+1</f>
        <v>4</v>
      </c>
      <c r="Z15" s="18">
        <f t="shared" ref="Z15:Z21" si="18">Y15+7</f>
        <v>11</v>
      </c>
      <c r="AA15" s="18">
        <f t="shared" ref="AA15:AA21" si="19">Y15+14</f>
        <v>18</v>
      </c>
      <c r="AB15" s="18">
        <f>Y15+21</f>
        <v>25</v>
      </c>
      <c r="AC15" s="18" t="str">
        <f>IF(Y15+28&gt;30,"",Y15+28)</f>
        <v/>
      </c>
      <c r="AD15" s="17"/>
      <c r="AE15" s="17"/>
      <c r="AF15" s="2"/>
      <c r="AG15" s="2"/>
      <c r="AH15" s="2"/>
    </row>
    <row r="16" spans="1:34" ht="15.75" x14ac:dyDescent="0.2">
      <c r="A16" s="30" t="s">
        <v>12</v>
      </c>
      <c r="B16" s="27"/>
      <c r="C16" s="18">
        <f>IF(C15&gt;0,C15+1,IF(C$14=2,1,0))</f>
        <v>0</v>
      </c>
      <c r="D16" s="18">
        <f t="shared" ref="D16:D21" si="20">D15+1</f>
        <v>5</v>
      </c>
      <c r="E16" s="18">
        <f t="shared" si="12"/>
        <v>12</v>
      </c>
      <c r="F16" s="18">
        <f t="shared" si="13"/>
        <v>19</v>
      </c>
      <c r="G16" s="18">
        <f>D16+21</f>
        <v>26</v>
      </c>
      <c r="H16" s="18" t="str">
        <f>IF(D16+28&gt;31,"",D16+28)</f>
        <v/>
      </c>
      <c r="I16" s="24"/>
      <c r="J16" s="18">
        <f>IF(J15&gt;0,J15+1,IF(J$14=2,1,0))</f>
        <v>2</v>
      </c>
      <c r="K16" s="18">
        <f t="shared" ref="K16:K21" si="21">K15+1</f>
        <v>9</v>
      </c>
      <c r="L16" s="18">
        <f t="shared" si="14"/>
        <v>16</v>
      </c>
      <c r="M16" s="18">
        <f t="shared" si="14"/>
        <v>23</v>
      </c>
      <c r="N16" s="18" t="str">
        <f t="shared" si="15"/>
        <v/>
      </c>
      <c r="O16" s="18"/>
      <c r="P16" s="24"/>
      <c r="Q16" s="18">
        <f>IF(Q15&gt;0,Q15+1,IF(Q$14=2,1,0))</f>
        <v>1</v>
      </c>
      <c r="R16" s="18">
        <f t="shared" ref="R16:R21" si="22">R15+1</f>
        <v>8</v>
      </c>
      <c r="S16" s="18">
        <f t="shared" si="16"/>
        <v>15</v>
      </c>
      <c r="T16" s="18">
        <f t="shared" si="17"/>
        <v>22</v>
      </c>
      <c r="U16" s="18">
        <f>R16+21</f>
        <v>29</v>
      </c>
      <c r="V16" s="18" t="str">
        <f>IF(R16+28&gt;31,"",R16+28)</f>
        <v/>
      </c>
      <c r="W16" s="19"/>
      <c r="X16" s="18">
        <f>IF(X15&gt;0,X15+1,IF(X$14=2,1,0))</f>
        <v>0</v>
      </c>
      <c r="Y16" s="18">
        <f t="shared" ref="Y16:Y21" si="23">Y15+1</f>
        <v>5</v>
      </c>
      <c r="Z16" s="18">
        <f t="shared" si="18"/>
        <v>12</v>
      </c>
      <c r="AA16" s="18">
        <f t="shared" si="19"/>
        <v>19</v>
      </c>
      <c r="AB16" s="18">
        <f>Y16+21</f>
        <v>26</v>
      </c>
      <c r="AC16" s="18"/>
      <c r="AD16" s="17"/>
      <c r="AE16" s="17"/>
      <c r="AF16" s="2"/>
      <c r="AG16" s="2"/>
      <c r="AH16" s="2"/>
    </row>
    <row r="17" spans="1:34" ht="15.75" x14ac:dyDescent="0.2">
      <c r="A17" s="30" t="s">
        <v>11</v>
      </c>
      <c r="B17" s="27"/>
      <c r="C17" s="18">
        <f>IF(C16&gt;0,C16+1,IF(C$14=3,1,0))</f>
        <v>0</v>
      </c>
      <c r="D17" s="18">
        <f t="shared" si="20"/>
        <v>6</v>
      </c>
      <c r="E17" s="18">
        <f t="shared" si="12"/>
        <v>13</v>
      </c>
      <c r="F17" s="18">
        <f t="shared" si="13"/>
        <v>20</v>
      </c>
      <c r="G17" s="18">
        <f>D17+21</f>
        <v>27</v>
      </c>
      <c r="H17" s="18"/>
      <c r="I17" s="24"/>
      <c r="J17" s="18">
        <f>IF(J16&gt;0,J16+1,IF(J$14=3,1,0))</f>
        <v>3</v>
      </c>
      <c r="K17" s="18">
        <f t="shared" si="21"/>
        <v>10</v>
      </c>
      <c r="L17" s="18">
        <f t="shared" si="14"/>
        <v>17</v>
      </c>
      <c r="M17" s="18">
        <f t="shared" si="14"/>
        <v>24</v>
      </c>
      <c r="N17" s="18" t="str">
        <f t="shared" si="15"/>
        <v/>
      </c>
      <c r="O17" s="18"/>
      <c r="P17" s="24"/>
      <c r="Q17" s="18">
        <f>IF(Q16&gt;0,Q16+1,IF(Q$14=3,1,0))</f>
        <v>2</v>
      </c>
      <c r="R17" s="18">
        <f t="shared" si="22"/>
        <v>9</v>
      </c>
      <c r="S17" s="18">
        <f t="shared" si="16"/>
        <v>16</v>
      </c>
      <c r="T17" s="18">
        <f t="shared" si="17"/>
        <v>23</v>
      </c>
      <c r="U17" s="18">
        <f>R17+21</f>
        <v>30</v>
      </c>
      <c r="V17" s="18"/>
      <c r="W17" s="19"/>
      <c r="X17" s="18">
        <f>IF(X16&gt;0,X16+1,IF(X$14=3,1,0))</f>
        <v>0</v>
      </c>
      <c r="Y17" s="18">
        <f t="shared" si="23"/>
        <v>6</v>
      </c>
      <c r="Z17" s="18">
        <f t="shared" si="18"/>
        <v>13</v>
      </c>
      <c r="AA17" s="18">
        <f t="shared" si="19"/>
        <v>20</v>
      </c>
      <c r="AB17" s="18">
        <f>IF(Y17+21&gt;30,"",Y17+21)</f>
        <v>27</v>
      </c>
      <c r="AC17" s="18"/>
      <c r="AD17" s="17"/>
      <c r="AE17" s="17"/>
      <c r="AF17" s="2"/>
      <c r="AG17" s="2"/>
      <c r="AH17" s="2"/>
    </row>
    <row r="18" spans="1:34" ht="15.75" x14ac:dyDescent="0.2">
      <c r="A18" s="30" t="s">
        <v>10</v>
      </c>
      <c r="B18" s="27"/>
      <c r="C18" s="18">
        <f>IF(C17&gt;0,C17+1,IF(C$14=4,1,0))</f>
        <v>0</v>
      </c>
      <c r="D18" s="18">
        <f t="shared" si="20"/>
        <v>7</v>
      </c>
      <c r="E18" s="18">
        <f t="shared" si="12"/>
        <v>14</v>
      </c>
      <c r="F18" s="18">
        <f t="shared" si="13"/>
        <v>21</v>
      </c>
      <c r="G18" s="18">
        <f>IF(D18+21&gt;31,"",D18+21)</f>
        <v>28</v>
      </c>
      <c r="H18" s="18"/>
      <c r="I18" s="24"/>
      <c r="J18" s="18">
        <f>IF(J17&gt;0,J17+1,IF(J$14=4,1,0))</f>
        <v>4</v>
      </c>
      <c r="K18" s="18">
        <f t="shared" si="21"/>
        <v>11</v>
      </c>
      <c r="L18" s="18">
        <f t="shared" si="14"/>
        <v>18</v>
      </c>
      <c r="M18" s="18">
        <f t="shared" si="14"/>
        <v>25</v>
      </c>
      <c r="N18" s="18" t="str">
        <f t="shared" si="15"/>
        <v/>
      </c>
      <c r="O18" s="18"/>
      <c r="P18" s="24"/>
      <c r="Q18" s="18">
        <f>IF(Q17&gt;0,Q17+1,IF(Q$14=4,1,0))</f>
        <v>3</v>
      </c>
      <c r="R18" s="18">
        <f t="shared" si="22"/>
        <v>10</v>
      </c>
      <c r="S18" s="18">
        <f t="shared" si="16"/>
        <v>17</v>
      </c>
      <c r="T18" s="18">
        <f t="shared" si="17"/>
        <v>24</v>
      </c>
      <c r="U18" s="18">
        <f>IF(R18+21&gt;31,"",R18+21)</f>
        <v>31</v>
      </c>
      <c r="V18" s="18"/>
      <c r="W18" s="19"/>
      <c r="X18" s="18">
        <f>IF(X17&gt;0,X17+1,IF(X$14=4,1,0))</f>
        <v>0</v>
      </c>
      <c r="Y18" s="18">
        <f t="shared" si="23"/>
        <v>7</v>
      </c>
      <c r="Z18" s="18">
        <f t="shared" si="18"/>
        <v>14</v>
      </c>
      <c r="AA18" s="18">
        <f t="shared" si="19"/>
        <v>21</v>
      </c>
      <c r="AB18" s="18">
        <f>IF(Y18+21&gt;30,"",Y18+21)</f>
        <v>28</v>
      </c>
      <c r="AC18" s="18"/>
      <c r="AD18" s="17"/>
      <c r="AE18" s="17"/>
      <c r="AF18" s="2"/>
      <c r="AG18" s="2"/>
      <c r="AH18" s="2"/>
    </row>
    <row r="19" spans="1:34" ht="15.75" x14ac:dyDescent="0.2">
      <c r="A19" s="30" t="s">
        <v>9</v>
      </c>
      <c r="B19" s="27"/>
      <c r="C19" s="18">
        <f>IF(C18&gt;0,C18+1,IF(C$14=5,1,0))</f>
        <v>1</v>
      </c>
      <c r="D19" s="18">
        <f t="shared" si="20"/>
        <v>8</v>
      </c>
      <c r="E19" s="18">
        <f t="shared" si="12"/>
        <v>15</v>
      </c>
      <c r="F19" s="18">
        <f t="shared" si="13"/>
        <v>22</v>
      </c>
      <c r="G19" s="18">
        <f>IF(D19+21&gt;31,"",D19+21)</f>
        <v>29</v>
      </c>
      <c r="H19" s="18"/>
      <c r="I19" s="24"/>
      <c r="J19" s="18">
        <f>IF(J18&gt;0,J18+1,IF(J$14=5,1,0))</f>
        <v>5</v>
      </c>
      <c r="K19" s="18">
        <f t="shared" si="21"/>
        <v>12</v>
      </c>
      <c r="L19" s="18">
        <f t="shared" si="14"/>
        <v>19</v>
      </c>
      <c r="M19" s="18">
        <f t="shared" si="14"/>
        <v>26</v>
      </c>
      <c r="N19" s="18" t="str">
        <f t="shared" si="15"/>
        <v/>
      </c>
      <c r="O19" s="18"/>
      <c r="P19" s="24"/>
      <c r="Q19" s="18">
        <f>IF(Q18&gt;0,Q18+1,IF(Q$14=5,1,0))</f>
        <v>4</v>
      </c>
      <c r="R19" s="18">
        <f t="shared" si="22"/>
        <v>11</v>
      </c>
      <c r="S19" s="18">
        <f t="shared" si="16"/>
        <v>18</v>
      </c>
      <c r="T19" s="18">
        <f t="shared" si="17"/>
        <v>25</v>
      </c>
      <c r="U19" s="18" t="str">
        <f>IF(R19+21&gt;31,"",R19+21)</f>
        <v/>
      </c>
      <c r="V19" s="18"/>
      <c r="W19" s="19"/>
      <c r="X19" s="18">
        <f>IF(X18&gt;0,X18+1,IF(X$14=5,1,0))</f>
        <v>1</v>
      </c>
      <c r="Y19" s="18">
        <f t="shared" si="23"/>
        <v>8</v>
      </c>
      <c r="Z19" s="18">
        <f t="shared" si="18"/>
        <v>15</v>
      </c>
      <c r="AA19" s="18">
        <f t="shared" si="19"/>
        <v>22</v>
      </c>
      <c r="AB19" s="18">
        <f>IF(Y19+21&gt;30,"",Y19+21)</f>
        <v>29</v>
      </c>
      <c r="AC19" s="18"/>
      <c r="AD19" s="17"/>
      <c r="AE19" s="17"/>
      <c r="AF19" s="2"/>
      <c r="AG19" s="2"/>
      <c r="AH19" s="2"/>
    </row>
    <row r="20" spans="1:34" ht="15.75" x14ac:dyDescent="0.2">
      <c r="A20" s="30" t="s">
        <v>8</v>
      </c>
      <c r="B20" s="27"/>
      <c r="C20" s="6">
        <f>IF(C19&gt;0,C19+1,IF(C$14=6,1,0))</f>
        <v>2</v>
      </c>
      <c r="D20" s="6">
        <f t="shared" si="20"/>
        <v>9</v>
      </c>
      <c r="E20" s="6">
        <f t="shared" si="12"/>
        <v>16</v>
      </c>
      <c r="F20" s="6">
        <f t="shared" si="13"/>
        <v>23</v>
      </c>
      <c r="G20" s="6">
        <f>IF(D20+21&gt;31,"",D20+21)</f>
        <v>30</v>
      </c>
      <c r="H20" s="6"/>
      <c r="I20" s="23"/>
      <c r="J20" s="6">
        <f>IF(J19&gt;0,J19+1,IF(J$14=6,1,0))</f>
        <v>6</v>
      </c>
      <c r="K20" s="6">
        <f t="shared" si="21"/>
        <v>13</v>
      </c>
      <c r="L20" s="6">
        <f t="shared" si="14"/>
        <v>20</v>
      </c>
      <c r="M20" s="6">
        <f t="shared" si="14"/>
        <v>27</v>
      </c>
      <c r="N20" s="6" t="str">
        <f t="shared" si="15"/>
        <v/>
      </c>
      <c r="O20" s="6"/>
      <c r="P20" s="23"/>
      <c r="Q20" s="6">
        <f>IF(Q19&gt;0,Q19+1,IF(Q$14=6,1,0))</f>
        <v>5</v>
      </c>
      <c r="R20" s="6">
        <f t="shared" si="22"/>
        <v>12</v>
      </c>
      <c r="S20" s="6">
        <f t="shared" si="16"/>
        <v>19</v>
      </c>
      <c r="T20" s="6">
        <f t="shared" si="17"/>
        <v>26</v>
      </c>
      <c r="U20" s="6" t="str">
        <f>IF(R20+21&gt;31,"",R20+21)</f>
        <v/>
      </c>
      <c r="V20" s="6"/>
      <c r="W20" s="17"/>
      <c r="X20" s="6">
        <f>IF(X19&gt;0,X19+1,IF(X$14=6,1,0))</f>
        <v>2</v>
      </c>
      <c r="Y20" s="6">
        <f t="shared" si="23"/>
        <v>9</v>
      </c>
      <c r="Z20" s="6">
        <f t="shared" si="18"/>
        <v>16</v>
      </c>
      <c r="AA20" s="6">
        <f t="shared" si="19"/>
        <v>23</v>
      </c>
      <c r="AB20" s="6">
        <f>IF(Y20+21&gt;30,"",Y20+21)</f>
        <v>30</v>
      </c>
      <c r="AC20" s="6"/>
      <c r="AD20" s="17"/>
      <c r="AE20" s="17"/>
      <c r="AF20" s="2"/>
      <c r="AG20" s="2"/>
      <c r="AH20" s="2"/>
    </row>
    <row r="21" spans="1:34" ht="16.5" thickBot="1" x14ac:dyDescent="0.25">
      <c r="A21" s="30" t="s">
        <v>7</v>
      </c>
      <c r="B21" s="27"/>
      <c r="C21" s="6">
        <f>IF(C20&gt;0,C20+1,IF(C$14=7,1,0))</f>
        <v>3</v>
      </c>
      <c r="D21" s="6">
        <f t="shared" si="20"/>
        <v>10</v>
      </c>
      <c r="E21" s="6">
        <f t="shared" si="12"/>
        <v>17</v>
      </c>
      <c r="F21" s="6">
        <f t="shared" si="13"/>
        <v>24</v>
      </c>
      <c r="G21" s="6">
        <f>IF(D21+21&gt;31,"",D21+21)</f>
        <v>31</v>
      </c>
      <c r="H21" s="6"/>
      <c r="I21" s="23"/>
      <c r="J21" s="6">
        <f>IF(J20&gt;0,J20+1,IF(J$14=7,1,0))</f>
        <v>7</v>
      </c>
      <c r="K21" s="6">
        <f t="shared" si="21"/>
        <v>14</v>
      </c>
      <c r="L21" s="6">
        <f t="shared" si="14"/>
        <v>21</v>
      </c>
      <c r="M21" s="6">
        <f t="shared" si="14"/>
        <v>28</v>
      </c>
      <c r="N21" s="6" t="str">
        <f t="shared" si="15"/>
        <v/>
      </c>
      <c r="O21" s="6"/>
      <c r="P21" s="23"/>
      <c r="Q21" s="6">
        <f>IF(Q20&gt;0,Q20+1,IF(Q$14=7,1,0))</f>
        <v>6</v>
      </c>
      <c r="R21" s="6">
        <f t="shared" si="22"/>
        <v>13</v>
      </c>
      <c r="S21" s="6">
        <f t="shared" si="16"/>
        <v>20</v>
      </c>
      <c r="T21" s="6">
        <f t="shared" si="17"/>
        <v>27</v>
      </c>
      <c r="U21" s="6" t="str">
        <f>IF(R21+21&gt;31,"",R21+21)</f>
        <v/>
      </c>
      <c r="V21" s="6"/>
      <c r="W21" s="17"/>
      <c r="X21" s="6">
        <f>IF(X20&gt;0,X20+1,IF(X$14=7,1,0))</f>
        <v>3</v>
      </c>
      <c r="Y21" s="6">
        <f t="shared" si="23"/>
        <v>10</v>
      </c>
      <c r="Z21" s="6">
        <f t="shared" si="18"/>
        <v>17</v>
      </c>
      <c r="AA21" s="6">
        <f t="shared" si="19"/>
        <v>24</v>
      </c>
      <c r="AB21" s="6" t="str">
        <f>IF(Y21+21&gt;30,"",Y21+21)</f>
        <v/>
      </c>
      <c r="AC21" s="6"/>
      <c r="AD21" s="17"/>
      <c r="AE21" s="17"/>
      <c r="AF21" s="2"/>
      <c r="AG21" s="2"/>
      <c r="AH21" s="2"/>
    </row>
    <row r="22" spans="1:34" ht="25.5" customHeight="1" x14ac:dyDescent="0.25">
      <c r="A22" s="27"/>
      <c r="B22" s="27"/>
      <c r="C22" s="5"/>
      <c r="D22" s="38" t="s">
        <v>17</v>
      </c>
      <c r="E22" s="38"/>
      <c r="F22" s="38">
        <f>$K$3</f>
        <v>2016</v>
      </c>
      <c r="G22" s="38"/>
      <c r="H22" s="5"/>
      <c r="I22" s="27"/>
      <c r="J22" s="40" t="s">
        <v>16</v>
      </c>
      <c r="K22" s="40"/>
      <c r="L22" s="40"/>
      <c r="M22" s="40"/>
      <c r="N22" s="39">
        <f>$K$3</f>
        <v>2016</v>
      </c>
      <c r="O22" s="39"/>
      <c r="P22" s="27"/>
      <c r="Q22" s="5"/>
      <c r="R22" s="46" t="s">
        <v>15</v>
      </c>
      <c r="S22" s="46"/>
      <c r="T22" s="46"/>
      <c r="U22" s="47">
        <f>$K$3</f>
        <v>2016</v>
      </c>
      <c r="V22" s="47"/>
      <c r="W22" s="17"/>
      <c r="X22" s="31" t="s">
        <v>14</v>
      </c>
      <c r="Y22" s="31"/>
      <c r="Z22" s="31"/>
      <c r="AA22" s="31"/>
      <c r="AB22" s="47">
        <f>$K$3</f>
        <v>2016</v>
      </c>
      <c r="AC22" s="47"/>
      <c r="AD22" s="17"/>
      <c r="AE22" s="17"/>
      <c r="AF22" s="2"/>
      <c r="AG22" s="2"/>
      <c r="AH22" s="2"/>
    </row>
    <row r="23" spans="1:34" ht="1.9" customHeight="1" x14ac:dyDescent="0.2">
      <c r="A23" s="27"/>
      <c r="B23" s="27"/>
      <c r="C23" s="7">
        <f>WEEKDAY("1/5/"&amp;byil+1,2)</f>
        <v>7</v>
      </c>
      <c r="D23" s="5"/>
      <c r="E23" s="5"/>
      <c r="F23" s="5"/>
      <c r="G23" s="5"/>
      <c r="H23" s="5"/>
      <c r="I23" s="27"/>
      <c r="J23" s="7">
        <f>WEEKDAY("1/6/"&amp;byil+1,2)</f>
        <v>3</v>
      </c>
      <c r="K23" s="5"/>
      <c r="L23" s="5"/>
      <c r="M23" s="5"/>
      <c r="N23" s="5"/>
      <c r="O23" s="5"/>
      <c r="P23" s="27"/>
      <c r="Q23" s="7">
        <f>WEEKDAY("1/7/"&amp;byil+1,2)</f>
        <v>5</v>
      </c>
      <c r="R23" s="5"/>
      <c r="S23" s="5"/>
      <c r="T23" s="2"/>
      <c r="U23" s="5"/>
      <c r="V23" s="5"/>
      <c r="W23" s="17"/>
      <c r="X23" s="7">
        <f>WEEKDAY("1/8/"&amp;byil+1,2)</f>
        <v>1</v>
      </c>
      <c r="Y23" s="5"/>
      <c r="Z23" s="5"/>
      <c r="AA23" s="5"/>
      <c r="AB23" s="5"/>
      <c r="AC23" s="5"/>
      <c r="AD23" s="17"/>
      <c r="AE23" s="17"/>
      <c r="AF23" s="2"/>
      <c r="AG23" s="2"/>
      <c r="AH23" s="2"/>
    </row>
    <row r="24" spans="1:34" ht="15.75" x14ac:dyDescent="0.2">
      <c r="A24" s="30" t="s">
        <v>13</v>
      </c>
      <c r="B24" s="27"/>
      <c r="C24" s="18">
        <f>IF(C23=1,1,0)</f>
        <v>0</v>
      </c>
      <c r="D24" s="18">
        <f>C30+1</f>
        <v>2</v>
      </c>
      <c r="E24" s="18">
        <f t="shared" ref="E24:E30" si="24">D24+7</f>
        <v>9</v>
      </c>
      <c r="F24" s="18">
        <f t="shared" ref="F24:F30" si="25">D24+14</f>
        <v>16</v>
      </c>
      <c r="G24" s="18">
        <f>D24+21</f>
        <v>23</v>
      </c>
      <c r="H24" s="18">
        <f>IF(D24+28&gt;31,"",D24+28)</f>
        <v>30</v>
      </c>
      <c r="I24" s="24"/>
      <c r="J24" s="18">
        <f>IF(J23=1,1,0)</f>
        <v>0</v>
      </c>
      <c r="K24" s="18">
        <f>J30+1</f>
        <v>6</v>
      </c>
      <c r="L24" s="18">
        <f t="shared" ref="L24:L30" si="26">K24+7</f>
        <v>13</v>
      </c>
      <c r="M24" s="18">
        <f t="shared" ref="M24:M30" si="27">K24+14</f>
        <v>20</v>
      </c>
      <c r="N24" s="18">
        <f>K24+21</f>
        <v>27</v>
      </c>
      <c r="O24" s="18" t="str">
        <f>IF(K24+28&gt;30,"",K24+28)</f>
        <v/>
      </c>
      <c r="P24" s="24"/>
      <c r="Q24" s="18">
        <f>IF(Q23=1,1,0)</f>
        <v>0</v>
      </c>
      <c r="R24" s="18">
        <f>Q30+1</f>
        <v>4</v>
      </c>
      <c r="S24" s="18">
        <f t="shared" ref="S24:S30" si="28">R24+7</f>
        <v>11</v>
      </c>
      <c r="T24" s="18">
        <f t="shared" ref="T24:T30" si="29">R24+14</f>
        <v>18</v>
      </c>
      <c r="U24" s="18">
        <f>R24+21</f>
        <v>25</v>
      </c>
      <c r="V24" s="18" t="str">
        <f>IF(R24+28&gt;31,"",R24+28)</f>
        <v/>
      </c>
      <c r="W24" s="19"/>
      <c r="X24" s="18">
        <f>IF(X23=1,1,0)</f>
        <v>1</v>
      </c>
      <c r="Y24" s="18">
        <f>X30+1</f>
        <v>8</v>
      </c>
      <c r="Z24" s="18">
        <f t="shared" ref="Z24:Z30" si="30">Y24+7</f>
        <v>15</v>
      </c>
      <c r="AA24" s="18">
        <f t="shared" ref="AA24:AA30" si="31">Y24+14</f>
        <v>22</v>
      </c>
      <c r="AB24" s="18">
        <f>Y24+21</f>
        <v>29</v>
      </c>
      <c r="AC24" s="18" t="str">
        <f>IF(Y24+28&gt;31,"",Y24+28)</f>
        <v/>
      </c>
      <c r="AD24" s="17"/>
      <c r="AE24" s="17"/>
      <c r="AF24" s="2"/>
      <c r="AG24" s="2"/>
      <c r="AH24" s="2"/>
    </row>
    <row r="25" spans="1:34" ht="15.75" x14ac:dyDescent="0.2">
      <c r="A25" s="30" t="s">
        <v>12</v>
      </c>
      <c r="B25" s="27"/>
      <c r="C25" s="18">
        <f>IF(C24&gt;0,C24+1,IF(C$23=2,1,0))</f>
        <v>0</v>
      </c>
      <c r="D25" s="18">
        <f t="shared" ref="D25:D30" si="32">D24+1</f>
        <v>3</v>
      </c>
      <c r="E25" s="18">
        <f t="shared" si="24"/>
        <v>10</v>
      </c>
      <c r="F25" s="18">
        <f t="shared" si="25"/>
        <v>17</v>
      </c>
      <c r="G25" s="18">
        <f>D25+21</f>
        <v>24</v>
      </c>
      <c r="H25" s="18">
        <f>IF(D25+28&gt;31,"",D25+28)</f>
        <v>31</v>
      </c>
      <c r="I25" s="24"/>
      <c r="J25" s="18">
        <f>IF(J24&gt;0,J24+1,IF(J$23=2,1,0))</f>
        <v>0</v>
      </c>
      <c r="K25" s="18">
        <f t="shared" ref="K25:K30" si="33">K24+1</f>
        <v>7</v>
      </c>
      <c r="L25" s="18">
        <f t="shared" si="26"/>
        <v>14</v>
      </c>
      <c r="M25" s="18">
        <f t="shared" si="27"/>
        <v>21</v>
      </c>
      <c r="N25" s="18">
        <f>K25+21</f>
        <v>28</v>
      </c>
      <c r="O25" s="18"/>
      <c r="P25" s="24"/>
      <c r="Q25" s="18">
        <f>IF(Q24&gt;0,Q24+1,IF(Q$23=2,1,0))</f>
        <v>0</v>
      </c>
      <c r="R25" s="18">
        <f t="shared" ref="R25:R30" si="34">R24+1</f>
        <v>5</v>
      </c>
      <c r="S25" s="18">
        <f t="shared" si="28"/>
        <v>12</v>
      </c>
      <c r="T25" s="18">
        <f t="shared" si="29"/>
        <v>19</v>
      </c>
      <c r="U25" s="18">
        <f>R25+21</f>
        <v>26</v>
      </c>
      <c r="V25" s="18" t="str">
        <f>IF(R25+28&gt;31,"",R25+28)</f>
        <v/>
      </c>
      <c r="W25" s="19"/>
      <c r="X25" s="18">
        <f>IF(X24&gt;0,X24+1,IF(X$23=2,1,0))</f>
        <v>2</v>
      </c>
      <c r="Y25" s="18">
        <f t="shared" ref="Y25:Y30" si="35">Y24+1</f>
        <v>9</v>
      </c>
      <c r="Z25" s="18">
        <f t="shared" si="30"/>
        <v>16</v>
      </c>
      <c r="AA25" s="18">
        <f t="shared" si="31"/>
        <v>23</v>
      </c>
      <c r="AB25" s="18">
        <f>Y25+21</f>
        <v>30</v>
      </c>
      <c r="AC25" s="18" t="str">
        <f>IF(Y25+28&gt;31,"",Y25+28)</f>
        <v/>
      </c>
      <c r="AD25" s="17"/>
      <c r="AE25" s="17"/>
      <c r="AF25" s="2"/>
      <c r="AG25" s="2"/>
      <c r="AH25" s="2"/>
    </row>
    <row r="26" spans="1:34" ht="15.75" x14ac:dyDescent="0.2">
      <c r="A26" s="30" t="s">
        <v>11</v>
      </c>
      <c r="B26" s="27"/>
      <c r="C26" s="18">
        <f>IF(C25&gt;0,C25+1,IF(C$23=3,1,0))</f>
        <v>0</v>
      </c>
      <c r="D26" s="18">
        <f t="shared" si="32"/>
        <v>4</v>
      </c>
      <c r="E26" s="18">
        <f t="shared" si="24"/>
        <v>11</v>
      </c>
      <c r="F26" s="18">
        <f t="shared" si="25"/>
        <v>18</v>
      </c>
      <c r="G26" s="18">
        <f>D26+21</f>
        <v>25</v>
      </c>
      <c r="H26" s="18"/>
      <c r="I26" s="24"/>
      <c r="J26" s="18">
        <f>IF(J25&gt;0,J25+1,IF(J$23=3,1,0))</f>
        <v>1</v>
      </c>
      <c r="K26" s="18">
        <f t="shared" si="33"/>
        <v>8</v>
      </c>
      <c r="L26" s="18">
        <f t="shared" si="26"/>
        <v>15</v>
      </c>
      <c r="M26" s="18">
        <f t="shared" si="27"/>
        <v>22</v>
      </c>
      <c r="N26" s="18">
        <f>IF(K26+21&gt;30,"",K26+21)</f>
        <v>29</v>
      </c>
      <c r="O26" s="18"/>
      <c r="P26" s="24"/>
      <c r="Q26" s="18">
        <f>IF(Q25&gt;0,Q25+1,IF(Q$23=3,1,0))</f>
        <v>0</v>
      </c>
      <c r="R26" s="18">
        <f t="shared" si="34"/>
        <v>6</v>
      </c>
      <c r="S26" s="18">
        <f t="shared" si="28"/>
        <v>13</v>
      </c>
      <c r="T26" s="18">
        <f t="shared" si="29"/>
        <v>20</v>
      </c>
      <c r="U26" s="18">
        <f>R26+21</f>
        <v>27</v>
      </c>
      <c r="V26" s="18"/>
      <c r="W26" s="19"/>
      <c r="X26" s="18">
        <f>IF(X25&gt;0,X25+1,IF(X$23=3,1,0))</f>
        <v>3</v>
      </c>
      <c r="Y26" s="18">
        <f t="shared" si="35"/>
        <v>10</v>
      </c>
      <c r="Z26" s="18">
        <f t="shared" si="30"/>
        <v>17</v>
      </c>
      <c r="AA26" s="18">
        <f t="shared" si="31"/>
        <v>24</v>
      </c>
      <c r="AB26" s="18">
        <f>Y26+21</f>
        <v>31</v>
      </c>
      <c r="AC26" s="18"/>
      <c r="AD26" s="17"/>
      <c r="AE26" s="17"/>
      <c r="AF26" s="2"/>
      <c r="AG26" s="2"/>
      <c r="AH26" s="2"/>
    </row>
    <row r="27" spans="1:34" ht="15.75" x14ac:dyDescent="0.2">
      <c r="A27" s="30" t="s">
        <v>10</v>
      </c>
      <c r="B27" s="27"/>
      <c r="C27" s="18">
        <f>IF(C26&gt;0,C26+1,IF(C$23=4,1,0))</f>
        <v>0</v>
      </c>
      <c r="D27" s="18">
        <f t="shared" si="32"/>
        <v>5</v>
      </c>
      <c r="E27" s="18">
        <f t="shared" si="24"/>
        <v>12</v>
      </c>
      <c r="F27" s="18">
        <f t="shared" si="25"/>
        <v>19</v>
      </c>
      <c r="G27" s="18">
        <f>IF(D27+21&gt;31,"",D27+21)</f>
        <v>26</v>
      </c>
      <c r="H27" s="18"/>
      <c r="I27" s="24"/>
      <c r="J27" s="18">
        <f>IF(J26&gt;0,J26+1,IF(J$23=4,1,0))</f>
        <v>2</v>
      </c>
      <c r="K27" s="18">
        <f t="shared" si="33"/>
        <v>9</v>
      </c>
      <c r="L27" s="18">
        <f t="shared" si="26"/>
        <v>16</v>
      </c>
      <c r="M27" s="18">
        <f t="shared" si="27"/>
        <v>23</v>
      </c>
      <c r="N27" s="18">
        <f>IF(K27+21&gt;30,"",K27+21)</f>
        <v>30</v>
      </c>
      <c r="O27" s="18"/>
      <c r="P27" s="24"/>
      <c r="Q27" s="18">
        <f>IF(Q26&gt;0,Q26+1,IF(Q$23=4,1,0))</f>
        <v>0</v>
      </c>
      <c r="R27" s="18">
        <f t="shared" si="34"/>
        <v>7</v>
      </c>
      <c r="S27" s="18">
        <f t="shared" si="28"/>
        <v>14</v>
      </c>
      <c r="T27" s="18">
        <f t="shared" si="29"/>
        <v>21</v>
      </c>
      <c r="U27" s="18">
        <f>IF(R27+21&gt;31,"",R27+21)</f>
        <v>28</v>
      </c>
      <c r="V27" s="18"/>
      <c r="W27" s="19"/>
      <c r="X27" s="18">
        <f>IF(X26&gt;0,X26+1,IF(X$23=4,1,0))</f>
        <v>4</v>
      </c>
      <c r="Y27" s="18">
        <f t="shared" si="35"/>
        <v>11</v>
      </c>
      <c r="Z27" s="18">
        <f t="shared" si="30"/>
        <v>18</v>
      </c>
      <c r="AA27" s="18">
        <f t="shared" si="31"/>
        <v>25</v>
      </c>
      <c r="AB27" s="18" t="str">
        <f>IF(Y27+21&gt;31,"",Y27+21)</f>
        <v/>
      </c>
      <c r="AC27" s="18"/>
      <c r="AD27" s="17"/>
      <c r="AE27" s="17"/>
      <c r="AF27" s="2"/>
      <c r="AG27" s="2"/>
      <c r="AH27" s="2"/>
    </row>
    <row r="28" spans="1:34" ht="15.75" x14ac:dyDescent="0.2">
      <c r="A28" s="30" t="s">
        <v>9</v>
      </c>
      <c r="B28" s="27"/>
      <c r="C28" s="18">
        <f>IF(C27&gt;0,C27+1,IF(C$23=5,1,0))</f>
        <v>0</v>
      </c>
      <c r="D28" s="18">
        <f t="shared" si="32"/>
        <v>6</v>
      </c>
      <c r="E28" s="18">
        <f t="shared" si="24"/>
        <v>13</v>
      </c>
      <c r="F28" s="18">
        <f t="shared" si="25"/>
        <v>20</v>
      </c>
      <c r="G28" s="18">
        <f>IF(D28+21&gt;31,"",D28+21)</f>
        <v>27</v>
      </c>
      <c r="H28" s="18"/>
      <c r="I28" s="24"/>
      <c r="J28" s="18">
        <f>IF(J27&gt;0,J27+1,IF(J$23=5,1,0))</f>
        <v>3</v>
      </c>
      <c r="K28" s="18">
        <f t="shared" si="33"/>
        <v>10</v>
      </c>
      <c r="L28" s="18">
        <f t="shared" si="26"/>
        <v>17</v>
      </c>
      <c r="M28" s="18">
        <f t="shared" si="27"/>
        <v>24</v>
      </c>
      <c r="N28" s="18" t="str">
        <f>IF(K28+21&gt;30,"",K28+21)</f>
        <v/>
      </c>
      <c r="O28" s="18"/>
      <c r="P28" s="24"/>
      <c r="Q28" s="18">
        <f>IF(Q27&gt;0,Q27+1,IF(Q$23=5,1,0))</f>
        <v>1</v>
      </c>
      <c r="R28" s="18">
        <f t="shared" si="34"/>
        <v>8</v>
      </c>
      <c r="S28" s="18">
        <f t="shared" si="28"/>
        <v>15</v>
      </c>
      <c r="T28" s="18">
        <f t="shared" si="29"/>
        <v>22</v>
      </c>
      <c r="U28" s="18">
        <f>IF(R28+21&gt;31,"",R28+21)</f>
        <v>29</v>
      </c>
      <c r="V28" s="18"/>
      <c r="W28" s="19"/>
      <c r="X28" s="18">
        <f>IF(X27&gt;0,X27+1,IF(X$23=5,1,0))</f>
        <v>5</v>
      </c>
      <c r="Y28" s="18">
        <f t="shared" si="35"/>
        <v>12</v>
      </c>
      <c r="Z28" s="18">
        <f t="shared" si="30"/>
        <v>19</v>
      </c>
      <c r="AA28" s="18">
        <f t="shared" si="31"/>
        <v>26</v>
      </c>
      <c r="AB28" s="18" t="str">
        <f>IF(Y28+21&gt;31,"",Y28+21)</f>
        <v/>
      </c>
      <c r="AC28" s="18"/>
      <c r="AD28" s="17"/>
      <c r="AE28" s="17"/>
      <c r="AF28" s="2"/>
      <c r="AG28" s="2"/>
      <c r="AH28" s="2"/>
    </row>
    <row r="29" spans="1:34" ht="15.75" x14ac:dyDescent="0.2">
      <c r="A29" s="30" t="s">
        <v>8</v>
      </c>
      <c r="B29" s="27"/>
      <c r="C29" s="6">
        <f>IF(C28&gt;0,C28+1,IF(C$23=6,1,0))</f>
        <v>0</v>
      </c>
      <c r="D29" s="6">
        <f t="shared" si="32"/>
        <v>7</v>
      </c>
      <c r="E29" s="6">
        <f t="shared" si="24"/>
        <v>14</v>
      </c>
      <c r="F29" s="6">
        <f t="shared" si="25"/>
        <v>21</v>
      </c>
      <c r="G29" s="6">
        <f>IF(D29+21&gt;31,"",D29+21)</f>
        <v>28</v>
      </c>
      <c r="H29" s="6"/>
      <c r="I29" s="23"/>
      <c r="J29" s="6">
        <f>IF(J28&gt;0,J28+1,IF(J$23=6,1,0))</f>
        <v>4</v>
      </c>
      <c r="K29" s="6">
        <f t="shared" si="33"/>
        <v>11</v>
      </c>
      <c r="L29" s="6">
        <f t="shared" si="26"/>
        <v>18</v>
      </c>
      <c r="M29" s="6">
        <f t="shared" si="27"/>
        <v>25</v>
      </c>
      <c r="N29" s="6" t="str">
        <f>IF(K29+21&gt;30,"",K29+21)</f>
        <v/>
      </c>
      <c r="O29" s="6"/>
      <c r="P29" s="23"/>
      <c r="Q29" s="6">
        <f>IF(Q28&gt;0,Q28+1,IF(Q$23=6,1,0))</f>
        <v>2</v>
      </c>
      <c r="R29" s="6">
        <f t="shared" si="34"/>
        <v>9</v>
      </c>
      <c r="S29" s="6">
        <f t="shared" si="28"/>
        <v>16</v>
      </c>
      <c r="T29" s="6">
        <f t="shared" si="29"/>
        <v>23</v>
      </c>
      <c r="U29" s="6">
        <f>IF(R29+21&gt;31,"",R29+21)</f>
        <v>30</v>
      </c>
      <c r="V29" s="6"/>
      <c r="W29" s="17"/>
      <c r="X29" s="6">
        <f>IF(X28&gt;0,X28+1,IF(X$23=6,1,0))</f>
        <v>6</v>
      </c>
      <c r="Y29" s="6">
        <f t="shared" si="35"/>
        <v>13</v>
      </c>
      <c r="Z29" s="6">
        <f t="shared" si="30"/>
        <v>20</v>
      </c>
      <c r="AA29" s="6">
        <f t="shared" si="31"/>
        <v>27</v>
      </c>
      <c r="AB29" s="6" t="str">
        <f>IF(Y29+21&gt;31,"",Y29+21)</f>
        <v/>
      </c>
      <c r="AC29" s="6"/>
      <c r="AD29" s="17"/>
      <c r="AE29" s="17"/>
      <c r="AF29" s="2"/>
      <c r="AG29" s="2"/>
      <c r="AH29" s="2"/>
    </row>
    <row r="30" spans="1:34" ht="15.75" x14ac:dyDescent="0.2">
      <c r="A30" s="30" t="s">
        <v>7</v>
      </c>
      <c r="B30" s="27"/>
      <c r="C30" s="6">
        <f>IF(C29&gt;0,C29+1,IF(C$23=7,1,0))</f>
        <v>1</v>
      </c>
      <c r="D30" s="6">
        <f t="shared" si="32"/>
        <v>8</v>
      </c>
      <c r="E30" s="6">
        <f t="shared" si="24"/>
        <v>15</v>
      </c>
      <c r="F30" s="6">
        <f t="shared" si="25"/>
        <v>22</v>
      </c>
      <c r="G30" s="6">
        <f>IF(D30+21&gt;31,"",D30+21)</f>
        <v>29</v>
      </c>
      <c r="H30" s="6"/>
      <c r="I30" s="23"/>
      <c r="J30" s="6">
        <f>IF(J29&gt;0,J29+1,IF(J$23=7,1,0))</f>
        <v>5</v>
      </c>
      <c r="K30" s="6">
        <f t="shared" si="33"/>
        <v>12</v>
      </c>
      <c r="L30" s="6">
        <f t="shared" si="26"/>
        <v>19</v>
      </c>
      <c r="M30" s="6">
        <f t="shared" si="27"/>
        <v>26</v>
      </c>
      <c r="N30" s="6" t="str">
        <f>IF(K30+21&gt;30,"",K30+21)</f>
        <v/>
      </c>
      <c r="O30" s="6"/>
      <c r="P30" s="23"/>
      <c r="Q30" s="6">
        <f>IF(Q29&gt;0,Q29+1,IF(Q$23=7,1,0))</f>
        <v>3</v>
      </c>
      <c r="R30" s="6">
        <f t="shared" si="34"/>
        <v>10</v>
      </c>
      <c r="S30" s="6">
        <f t="shared" si="28"/>
        <v>17</v>
      </c>
      <c r="T30" s="6">
        <f t="shared" si="29"/>
        <v>24</v>
      </c>
      <c r="U30" s="6">
        <f>IF(R30+21&gt;31,"",R30+21)</f>
        <v>31</v>
      </c>
      <c r="V30" s="6"/>
      <c r="W30" s="17"/>
      <c r="X30" s="6">
        <f>IF(X29&gt;0,X29+1,IF(X$23=7,1,0))</f>
        <v>7</v>
      </c>
      <c r="Y30" s="6">
        <f t="shared" si="35"/>
        <v>14</v>
      </c>
      <c r="Z30" s="6">
        <f t="shared" si="30"/>
        <v>21</v>
      </c>
      <c r="AA30" s="6">
        <f t="shared" si="31"/>
        <v>28</v>
      </c>
      <c r="AB30" s="6" t="str">
        <f>IF(Y30+21&gt;31,"",Y30+21)</f>
        <v/>
      </c>
      <c r="AC30" s="6"/>
      <c r="AD30" s="17"/>
      <c r="AE30" s="17"/>
      <c r="AF30" s="2"/>
      <c r="AG30" s="2"/>
      <c r="AH30" s="2"/>
    </row>
    <row r="31" spans="1:34" ht="19.5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25" t="s">
        <v>6</v>
      </c>
      <c r="X31" s="25"/>
      <c r="Y31" s="25"/>
      <c r="Z31" s="25"/>
      <c r="AA31" s="25"/>
      <c r="AB31" s="25"/>
      <c r="AC31" s="17"/>
      <c r="AD31" s="17"/>
      <c r="AE31" s="17"/>
      <c r="AF31" s="2"/>
      <c r="AG31" s="2"/>
      <c r="AH31" s="2"/>
    </row>
    <row r="32" spans="1:34" ht="1.9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7" spans="1:34" x14ac:dyDescent="0.2">
      <c r="A37" s="43" t="s">
        <v>5</v>
      </c>
      <c r="B37" s="43"/>
      <c r="C37" s="43"/>
      <c r="D37" s="43"/>
      <c r="E37" s="43"/>
      <c r="F37" s="43"/>
      <c r="G37" s="43"/>
      <c r="H37" s="43"/>
      <c r="I37" s="43"/>
      <c r="J37" s="43"/>
      <c r="K37" s="4" t="s">
        <v>4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3"/>
      <c r="Z37" s="3"/>
      <c r="AA37" s="3"/>
      <c r="AB37" s="3"/>
      <c r="AC37" s="2"/>
      <c r="AD37" s="2"/>
      <c r="AE37" s="2"/>
      <c r="AF37" s="2"/>
      <c r="AG37" s="2"/>
      <c r="AH37" s="2"/>
    </row>
    <row r="38" spans="1:34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2"/>
      <c r="AD38" s="2"/>
      <c r="AE38" s="2"/>
      <c r="AF38" s="2"/>
      <c r="AG38" s="2"/>
      <c r="AH38" s="2"/>
    </row>
    <row r="39" spans="1:34" x14ac:dyDescent="0.2">
      <c r="A39" s="3"/>
      <c r="B39" s="3"/>
      <c r="C39" s="44" t="s">
        <v>3</v>
      </c>
      <c r="D39" s="44"/>
      <c r="E39" s="45" t="s">
        <v>27</v>
      </c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3"/>
      <c r="AA39" s="3"/>
      <c r="AB39" s="3"/>
      <c r="AC39" s="2"/>
      <c r="AD39" s="2"/>
      <c r="AE39" s="2"/>
      <c r="AF39" s="2"/>
      <c r="AG39" s="2"/>
      <c r="AH39" s="2"/>
    </row>
    <row r="40" spans="1:34" x14ac:dyDescent="0.2">
      <c r="A40" s="3"/>
      <c r="B40" s="3"/>
      <c r="C40" s="3"/>
      <c r="D40" s="3"/>
      <c r="E40" s="45" t="s">
        <v>2</v>
      </c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3"/>
      <c r="AA40" s="3"/>
      <c r="AB40" s="3"/>
      <c r="AC40" s="2"/>
      <c r="AD40" s="2"/>
      <c r="AE40" s="2"/>
      <c r="AF40" s="2"/>
      <c r="AG40" s="2"/>
      <c r="AH40" s="2"/>
    </row>
    <row r="41" spans="1:34" x14ac:dyDescent="0.2">
      <c r="A41" s="3"/>
      <c r="B41" s="3"/>
      <c r="C41" s="3"/>
      <c r="D41" s="45" t="s">
        <v>1</v>
      </c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3"/>
      <c r="AA41" s="3"/>
      <c r="AB41" s="3"/>
      <c r="AC41" s="2"/>
      <c r="AD41" s="2"/>
      <c r="AE41" s="2"/>
      <c r="AF41" s="2"/>
      <c r="AG41" s="2"/>
      <c r="AH41" s="2"/>
    </row>
    <row r="42" spans="1:34" x14ac:dyDescent="0.2">
      <c r="A42" s="3"/>
      <c r="B42" s="3"/>
      <c r="C42" s="3"/>
      <c r="D42" s="45" t="s">
        <v>0</v>
      </c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3"/>
      <c r="AA42" s="3"/>
      <c r="AB42" s="3"/>
      <c r="AC42" s="2"/>
      <c r="AD42" s="2"/>
      <c r="AE42" s="2"/>
      <c r="AF42" s="2"/>
      <c r="AG42" s="2"/>
      <c r="AH42" s="2"/>
    </row>
    <row r="43" spans="1:34" x14ac:dyDescent="0.2">
      <c r="A43" s="3"/>
      <c r="B43" s="3"/>
      <c r="C43" s="3"/>
      <c r="D43" s="3"/>
      <c r="E43" s="15" t="s">
        <v>28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2"/>
      <c r="AD43" s="2"/>
      <c r="AE43" s="2"/>
      <c r="AF43" s="2"/>
      <c r="AG43" s="2"/>
      <c r="AH43" s="2"/>
    </row>
    <row r="44" spans="1:34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</sheetData>
  <mergeCells count="33">
    <mergeCell ref="D42:Y42"/>
    <mergeCell ref="AB22:AC22"/>
    <mergeCell ref="D22:E22"/>
    <mergeCell ref="F22:G22"/>
    <mergeCell ref="E40:Y40"/>
    <mergeCell ref="D41:Y41"/>
    <mergeCell ref="A37:J37"/>
    <mergeCell ref="C39:D39"/>
    <mergeCell ref="E39:Y39"/>
    <mergeCell ref="J22:M22"/>
    <mergeCell ref="N22:O22"/>
    <mergeCell ref="R22:T22"/>
    <mergeCell ref="U22:V22"/>
    <mergeCell ref="X22:AA22"/>
    <mergeCell ref="D13:E13"/>
    <mergeCell ref="F13:G13"/>
    <mergeCell ref="K13:L13"/>
    <mergeCell ref="M13:N13"/>
    <mergeCell ref="AB4:AC4"/>
    <mergeCell ref="Y4:AA4"/>
    <mergeCell ref="AA13:AB13"/>
    <mergeCell ref="F4:G4"/>
    <mergeCell ref="R13:S13"/>
    <mergeCell ref="T13:U13"/>
    <mergeCell ref="Y13:Z13"/>
    <mergeCell ref="T4:U4"/>
    <mergeCell ref="K4:L4"/>
    <mergeCell ref="M4:N4"/>
    <mergeCell ref="R4:S4"/>
    <mergeCell ref="C1:AC1"/>
    <mergeCell ref="H3:I3"/>
    <mergeCell ref="M3:X3"/>
    <mergeCell ref="K3:L3"/>
  </mergeCells>
  <conditionalFormatting sqref="C15:C16 C18:C21">
    <cfRule type="cellIs" dxfId="19" priority="23" stopIfTrue="1" operator="equal">
      <formula>1</formula>
    </cfRule>
  </conditionalFormatting>
  <conditionalFormatting sqref="AB25:AB30 AC24">
    <cfRule type="cellIs" dxfId="18" priority="24" stopIfTrue="1" operator="equal">
      <formula>30</formula>
    </cfRule>
  </conditionalFormatting>
  <conditionalFormatting sqref="N6 N8:N12">
    <cfRule type="cellIs" dxfId="17" priority="25" stopIfTrue="1" operator="equal">
      <formula>29</formula>
    </cfRule>
  </conditionalFormatting>
  <conditionalFormatting sqref="N7">
    <cfRule type="containsText" dxfId="16" priority="20" stopIfTrue="1" operator="containsText" text="29">
      <formula>NOT(ISERROR(SEARCH("29",N7)))</formula>
    </cfRule>
  </conditionalFormatting>
  <conditionalFormatting sqref="C17">
    <cfRule type="containsText" dxfId="15" priority="19" stopIfTrue="1" operator="containsText" text="1">
      <formula>NOT(ISERROR(SEARCH("1",C17)))</formula>
    </cfRule>
  </conditionalFormatting>
  <conditionalFormatting sqref="C15:C21">
    <cfRule type="containsText" dxfId="14" priority="18" stopIfTrue="1" operator="containsText" text="1">
      <formula>NOT(ISERROR(SEARCH("1",C15)))</formula>
    </cfRule>
  </conditionalFormatting>
  <conditionalFormatting sqref="O6:O7 N6:N12">
    <cfRule type="containsText" dxfId="13" priority="17" stopIfTrue="1" operator="containsText" text="29">
      <formula>NOT(ISERROR(SEARCH("29",N6)))</formula>
    </cfRule>
  </conditionalFormatting>
  <conditionalFormatting sqref="O6:O7 N6:N12">
    <cfRule type="containsText" dxfId="12" priority="16" stopIfTrue="1" operator="containsText" text="29">
      <formula>NOT(ISERROR(SEARCH("29",N6)))</formula>
    </cfRule>
  </conditionalFormatting>
  <conditionalFormatting sqref="AA15:AB21">
    <cfRule type="containsText" dxfId="11" priority="13" stopIfTrue="1" operator="containsText" text="24">
      <formula>NOT(ISERROR(SEARCH("24",AA15)))</formula>
    </cfRule>
    <cfRule type="containsText" dxfId="10" priority="14" stopIfTrue="1" operator="containsText" text="23">
      <formula>NOT(ISERROR(SEARCH("23",AA15)))</formula>
    </cfRule>
    <cfRule type="containsText" dxfId="9" priority="15" stopIfTrue="1" operator="containsText" text="23,24">
      <formula>NOT(ISERROR(SEARCH("23,24",AA15)))</formula>
    </cfRule>
  </conditionalFormatting>
  <conditionalFormatting sqref="F24:F27 E24:E30">
    <cfRule type="containsText" dxfId="8" priority="12" stopIfTrue="1" operator="containsText" text="19">
      <formula>NOT(ISERROR(SEARCH("19",E24)))</formula>
    </cfRule>
  </conditionalFormatting>
  <conditionalFormatting sqref="F24:F27 E24:E30">
    <cfRule type="containsText" dxfId="7" priority="11" stopIfTrue="1" operator="containsText" text="20">
      <formula>NOT(ISERROR(SEARCH("20",E24)))</formula>
    </cfRule>
  </conditionalFormatting>
  <conditionalFormatting sqref="C24:C30">
    <cfRule type="containsText" dxfId="6" priority="10" stopIfTrue="1" operator="containsText" text="1">
      <formula>NOT(ISERROR(SEARCH("1",C24)))</formula>
    </cfRule>
  </conditionalFormatting>
  <conditionalFormatting sqref="G15:H19 P15:P19 J15:K19">
    <cfRule type="expression" dxfId="5" priority="8">
      <formula>"$E$3=2013"</formula>
    </cfRule>
  </conditionalFormatting>
  <conditionalFormatting sqref="L6:L10">
    <cfRule type="expression" dxfId="4" priority="35" stopIfTrue="1">
      <formula>$H$3=2013</formula>
    </cfRule>
    <cfRule type="expression" priority="36" stopIfTrue="1">
      <formula>"$E$3=2013"</formula>
    </cfRule>
  </conditionalFormatting>
  <conditionalFormatting sqref="C6:E10 M24:O28">
    <cfRule type="expression" dxfId="3" priority="37">
      <formula>$H$3=2013</formula>
    </cfRule>
  </conditionalFormatting>
  <conditionalFormatting sqref="G15:H19 J15:K19">
    <cfRule type="expression" dxfId="2" priority="39">
      <formula>$H$3=2014</formula>
    </cfRule>
    <cfRule type="expression" dxfId="1" priority="40">
      <formula>$H$3=2013</formula>
    </cfRule>
  </conditionalFormatting>
  <conditionalFormatting sqref="C6:D10 L24:O28">
    <cfRule type="expression" dxfId="0" priority="43">
      <formula>$H$3=2014</formula>
    </cfRule>
  </conditionalFormatting>
  <hyperlinks>
    <hyperlink ref="K37" r:id="rId1"/>
  </hyperlinks>
  <pageMargins left="0.7" right="0.7" top="0.75" bottom="0.75" header="0.3" footer="0.3"/>
  <pageSetup paperSize="9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Spinner 1">
              <controlPr defaultSize="0" autoPict="0">
                <anchor moveWithCells="1" sizeWithCells="1">
                  <from>
                    <xdr:col>13</xdr:col>
                    <xdr:colOff>19050</xdr:colOff>
                    <xdr:row>0</xdr:row>
                    <xdr:rowOff>0</xdr:rowOff>
                  </from>
                  <to>
                    <xdr:col>13</xdr:col>
                    <xdr:colOff>209550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Spinner 2">
              <controlPr defaultSize="0" autoPict="0">
                <anchor moveWithCells="1" sizeWithCells="1">
                  <from>
                    <xdr:col>9</xdr:col>
                    <xdr:colOff>19050</xdr:colOff>
                    <xdr:row>1</xdr:row>
                    <xdr:rowOff>190500</xdr:rowOff>
                  </from>
                  <to>
                    <xdr:col>9</xdr:col>
                    <xdr:colOff>247650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TAKVİM (2)</vt:lpstr>
      <vt:lpstr>'TAKVİM (2)'!byil</vt:lpstr>
      <vt:lpstr>'TAKVİM (2)'!hata</vt:lpstr>
      <vt:lpstr>'TAKVİM (2)'!Yazdırma_Alanı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 ÖZDEN</dc:creator>
  <cp:lastModifiedBy>CASPER</cp:lastModifiedBy>
  <cp:lastPrinted>2015-12-07T12:43:28Z</cp:lastPrinted>
  <dcterms:created xsi:type="dcterms:W3CDTF">2055-10-01T21:25:54Z</dcterms:created>
  <dcterms:modified xsi:type="dcterms:W3CDTF">2016-02-03T09:25:19Z</dcterms:modified>
</cp:coreProperties>
</file>